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42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<sst xmlns="http://schemas.openxmlformats.org/spreadsheetml/2006/main" count="5694" uniqueCount="1451">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</sst>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41" formatCode="_ * #,##0_ ;_ * \-#,##0_ ;_ * &quot;-&quot;_ ;_ @_ "/>
    <numFmt numFmtId="176" formatCode="0.00_ "/>
    <numFmt numFmtId="44" formatCode="_ &quot;￥&quot;* #,##0.00_ ;_ &quot;￥&quot;* \-#,##0.00_ ;_ &quot;￥&quot;* &quot;-&quot;??_ ;_ @_ "/>
    <numFmt numFmtId="43" formatCode="_ * #,##0.00_ ;_ * \-#,##0.00_ ;_ * &quot;-&quot;??_ ;_ @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3" fillId="25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0" fillId="16" borderId="189" applyNumberFormat="0" applyFont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32" fillId="0" borderId="187" applyNumberFormat="0" applyFill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35" fillId="0" borderId="190" applyNumberFormat="0" applyFill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8" fillId="32" borderId="186" applyNumberFormat="0" applyAlignment="0" applyProtection="0">
      <alignment vertical="center"/>
    </xf>
    <xf numFmtId="0" fontId="38" fillId="32" borderId="184" applyNumberFormat="0" applyAlignment="0" applyProtection="0">
      <alignment vertical="center"/>
    </xf>
    <xf numFmtId="0" fontId="34" fillId="44" borderId="188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7" fillId="0" borderId="185" applyNumberFormat="0" applyFill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33" fillId="43" borderId="0" applyNumberFormat="0" applyBorder="0" applyAlignment="0" applyProtection="0">
      <alignment vertical="center"/>
    </xf>
    <xf numFmtId="0" fontId="41" fillId="51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tabSelected="1" zoomScale="55" zoomScaleNormal="55" workbookViewId="0">
      <pane xSplit="11" ySplit="3" topLeftCell="W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3" t="s">
        <v>12</v>
      </c>
      <c r="C3" s="933" t="s">
        <v>13</v>
      </c>
      <c r="D3" s="933" t="s">
        <v>14</v>
      </c>
      <c r="E3" s="934" t="s">
        <v>15</v>
      </c>
      <c r="F3" s="933" t="s">
        <v>16</v>
      </c>
      <c r="G3" s="933" t="s">
        <v>17</v>
      </c>
      <c r="H3" s="933" t="s">
        <v>18</v>
      </c>
      <c r="I3" s="933" t="s">
        <v>19</v>
      </c>
      <c r="J3" s="933" t="s">
        <v>20</v>
      </c>
      <c r="K3" s="934" t="s">
        <v>21</v>
      </c>
      <c r="L3" s="943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62" t="s">
        <v>21</v>
      </c>
      <c r="R3" s="963" t="s">
        <v>16</v>
      </c>
      <c r="S3" s="964" t="s">
        <v>17</v>
      </c>
      <c r="T3" s="964" t="s">
        <v>18</v>
      </c>
      <c r="U3" s="964" t="s">
        <v>19</v>
      </c>
      <c r="V3" s="964" t="s">
        <v>20</v>
      </c>
      <c r="W3" s="962" t="s">
        <v>21</v>
      </c>
      <c r="X3" s="963" t="s">
        <v>16</v>
      </c>
      <c r="Y3" s="964" t="s">
        <v>17</v>
      </c>
      <c r="Z3" s="964" t="s">
        <v>18</v>
      </c>
      <c r="AA3" s="964" t="s">
        <v>19</v>
      </c>
      <c r="AB3" s="964" t="s">
        <v>20</v>
      </c>
      <c r="AC3" s="962" t="s">
        <v>21</v>
      </c>
      <c r="AD3" s="943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62" t="s">
        <v>21</v>
      </c>
      <c r="AJ3" s="943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62" t="s">
        <v>21</v>
      </c>
      <c r="AP3" s="963" t="s">
        <v>16</v>
      </c>
      <c r="AQ3" s="964" t="s">
        <v>17</v>
      </c>
      <c r="AR3" s="964" t="s">
        <v>18</v>
      </c>
      <c r="AS3" s="964" t="s">
        <v>19</v>
      </c>
      <c r="AT3" s="964" t="s">
        <v>20</v>
      </c>
      <c r="AU3" s="962" t="s">
        <v>21</v>
      </c>
      <c r="AV3" s="963" t="s">
        <v>16</v>
      </c>
      <c r="AW3" s="964" t="s">
        <v>17</v>
      </c>
      <c r="AX3" s="964" t="s">
        <v>18</v>
      </c>
      <c r="AY3" s="964" t="s">
        <v>19</v>
      </c>
      <c r="AZ3" s="964" t="s">
        <v>20</v>
      </c>
      <c r="BA3" s="962" t="s">
        <v>21</v>
      </c>
      <c r="BB3" s="963" t="s">
        <v>16</v>
      </c>
      <c r="BC3" s="964" t="s">
        <v>17</v>
      </c>
      <c r="BD3" s="964" t="s">
        <v>18</v>
      </c>
      <c r="BE3" s="964" t="s">
        <v>19</v>
      </c>
      <c r="BF3" s="964" t="s">
        <v>20</v>
      </c>
      <c r="BG3" s="962" t="s">
        <v>21</v>
      </c>
      <c r="BH3" s="943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62" t="s">
        <v>21</v>
      </c>
      <c r="BN3" s="943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62" t="s">
        <v>21</v>
      </c>
      <c r="BT3" s="943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62" t="s">
        <v>21</v>
      </c>
      <c r="BZ3" s="963" t="s">
        <v>16</v>
      </c>
      <c r="CA3" s="964" t="s">
        <v>17</v>
      </c>
      <c r="CB3" s="964" t="s">
        <v>18</v>
      </c>
      <c r="CC3" s="964" t="s">
        <v>19</v>
      </c>
      <c r="CD3" s="964" t="s">
        <v>20</v>
      </c>
      <c r="CE3" s="962" t="s">
        <v>21</v>
      </c>
    </row>
    <row r="4" ht="30" customHeight="1" spans="2:94">
      <c r="B4" s="606" t="s">
        <v>22</v>
      </c>
      <c r="C4" s="606"/>
      <c r="D4" s="935" t="s">
        <v>23</v>
      </c>
      <c r="E4" s="936" t="s">
        <v>24</v>
      </c>
      <c r="F4" s="937" t="s">
        <v>25</v>
      </c>
      <c r="G4" s="937" t="s">
        <v>26</v>
      </c>
      <c r="H4" s="937" t="s">
        <v>27</v>
      </c>
      <c r="I4" s="937" t="s">
        <v>28</v>
      </c>
      <c r="J4" s="937" t="s">
        <v>29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1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3</v>
      </c>
      <c r="AZ4" s="1008">
        <v>1</v>
      </c>
      <c r="BA4" s="968"/>
      <c r="BB4" s="1007"/>
      <c r="BC4" s="1008"/>
      <c r="BD4" s="1008"/>
      <c r="BE4" s="1008">
        <v>0.22</v>
      </c>
      <c r="BF4" s="1008">
        <v>0.12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38" t="s">
        <v>33</v>
      </c>
      <c r="G5" s="938" t="s">
        <v>34</v>
      </c>
      <c r="H5" s="938" t="s">
        <v>35</v>
      </c>
      <c r="I5" s="938" t="s">
        <v>36</v>
      </c>
      <c r="J5" s="938" t="s">
        <v>37</v>
      </c>
      <c r="K5" s="945"/>
      <c r="L5" s="566"/>
      <c r="M5" s="946">
        <v>2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>
        <v>1</v>
      </c>
      <c r="AF5" s="946"/>
      <c r="AG5" s="946"/>
      <c r="AH5" s="946"/>
      <c r="AI5" s="969"/>
      <c r="AJ5" s="566"/>
      <c r="AK5" s="946">
        <v>1</v>
      </c>
      <c r="AL5" s="946"/>
      <c r="AM5" s="946"/>
      <c r="AN5" s="946"/>
      <c r="AO5" s="969"/>
      <c r="AP5" s="1009"/>
      <c r="AQ5" s="773">
        <v>1</v>
      </c>
      <c r="AR5" s="1010"/>
      <c r="AS5" s="773"/>
      <c r="AT5" s="773"/>
      <c r="AU5" s="973"/>
      <c r="AV5" s="1009"/>
      <c r="AW5" s="773">
        <v>1</v>
      </c>
      <c r="AX5" s="1010"/>
      <c r="AY5" s="773"/>
      <c r="AZ5" s="773"/>
      <c r="BA5" s="973"/>
      <c r="BB5" s="1009"/>
      <c r="BC5" s="773">
        <v>0.27</v>
      </c>
      <c r="BD5" s="1010"/>
      <c r="BE5" s="773"/>
      <c r="BF5" s="773"/>
      <c r="BG5" s="973"/>
      <c r="BH5" s="800">
        <f t="shared" si="0"/>
        <v>0</v>
      </c>
      <c r="BI5" s="1022">
        <f t="shared" si="1"/>
        <v>2</v>
      </c>
      <c r="BJ5" s="1023">
        <f t="shared" si="2"/>
        <v>0</v>
      </c>
      <c r="BK5" s="1022">
        <f t="shared" si="3"/>
        <v>0</v>
      </c>
      <c r="BL5" s="1022">
        <f t="shared" si="4"/>
        <v>6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2</v>
      </c>
      <c r="BV5" s="1037">
        <f t="shared" si="5"/>
        <v>0</v>
      </c>
      <c r="BW5" s="1036">
        <f t="shared" si="5"/>
        <v>0</v>
      </c>
      <c r="BX5" s="1036">
        <f t="shared" si="5"/>
        <v>6</v>
      </c>
      <c r="BY5" s="973"/>
      <c r="BZ5" s="1038" t="str">
        <f t="shared" ref="BZ5:CE30" si="8">IF(BB5&lt;&gt;0,BT5/BB5*7,"-")</f>
        <v>-</v>
      </c>
      <c r="CA5" s="833">
        <f t="shared" si="6"/>
        <v>51.8518518518518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5" t="s">
        <v>38</v>
      </c>
      <c r="E6" s="936" t="s">
        <v>39</v>
      </c>
      <c r="F6" s="939" t="s">
        <v>40</v>
      </c>
      <c r="G6" s="939" t="s">
        <v>41</v>
      </c>
      <c r="H6" s="939" t="s">
        <v>42</v>
      </c>
      <c r="I6" s="947" t="s">
        <v>43</v>
      </c>
      <c r="J6" s="947" t="s">
        <v>44</v>
      </c>
      <c r="K6" s="948"/>
      <c r="L6" s="577"/>
      <c r="M6" s="949"/>
      <c r="N6" s="949">
        <v>2</v>
      </c>
      <c r="O6" s="949"/>
      <c r="P6" s="949">
        <v>3</v>
      </c>
      <c r="Q6" s="974"/>
      <c r="R6" s="975"/>
      <c r="S6" s="976"/>
      <c r="T6" s="976"/>
      <c r="U6" s="976"/>
      <c r="V6" s="976">
        <v>2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>
        <v>1</v>
      </c>
      <c r="AI6" s="974"/>
      <c r="AJ6" s="577"/>
      <c r="AK6" s="949"/>
      <c r="AL6" s="949">
        <v>1</v>
      </c>
      <c r="AM6" s="949"/>
      <c r="AN6" s="949">
        <v>2</v>
      </c>
      <c r="AO6" s="974"/>
      <c r="AP6" s="579"/>
      <c r="AQ6" s="778"/>
      <c r="AR6" s="778">
        <v>3</v>
      </c>
      <c r="AS6" s="778"/>
      <c r="AT6" s="778">
        <v>2</v>
      </c>
      <c r="AU6" s="977"/>
      <c r="AV6" s="579"/>
      <c r="AW6" s="778"/>
      <c r="AX6" s="778">
        <v>3</v>
      </c>
      <c r="AY6" s="778"/>
      <c r="AZ6" s="778">
        <v>2</v>
      </c>
      <c r="BA6" s="977"/>
      <c r="BB6" s="579"/>
      <c r="BC6" s="778"/>
      <c r="BD6" s="778">
        <v>0.22</v>
      </c>
      <c r="BE6" s="778"/>
      <c r="BF6" s="778">
        <v>0.39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5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5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89.7435897435897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0" t="s">
        <v>48</v>
      </c>
      <c r="G7" s="940" t="s">
        <v>49</v>
      </c>
      <c r="H7" s="940" t="s">
        <v>50</v>
      </c>
      <c r="I7" s="940" t="s">
        <v>51</v>
      </c>
      <c r="J7" s="937" t="s">
        <v>52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1" t="s">
        <v>55</v>
      </c>
      <c r="G8" s="941" t="s">
        <v>56</v>
      </c>
      <c r="H8" s="941" t="s">
        <v>57</v>
      </c>
      <c r="I8" s="938" t="s">
        <v>58</v>
      </c>
      <c r="J8" s="938" t="s">
        <v>59</v>
      </c>
      <c r="K8" s="951"/>
      <c r="L8" s="566">
        <v>2</v>
      </c>
      <c r="M8" s="946">
        <v>2</v>
      </c>
      <c r="N8" s="946">
        <v>3</v>
      </c>
      <c r="O8" s="946">
        <v>2</v>
      </c>
      <c r="P8" s="946">
        <v>1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>
        <v>2</v>
      </c>
      <c r="AE8" s="946">
        <v>1</v>
      </c>
      <c r="AF8" s="946"/>
      <c r="AG8" s="946"/>
      <c r="AH8" s="946">
        <v>1</v>
      </c>
      <c r="AI8" s="969"/>
      <c r="AJ8" s="566">
        <v>2</v>
      </c>
      <c r="AK8" s="946">
        <v>2</v>
      </c>
      <c r="AL8" s="946"/>
      <c r="AM8" s="946">
        <v>1</v>
      </c>
      <c r="AN8" s="946">
        <v>1</v>
      </c>
      <c r="AO8" s="969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73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73"/>
      <c r="BB8" s="568">
        <v>0.54</v>
      </c>
      <c r="BC8" s="773">
        <v>0.39</v>
      </c>
      <c r="BD8" s="773">
        <v>0.1</v>
      </c>
      <c r="BE8" s="773">
        <v>0.12</v>
      </c>
      <c r="BF8" s="773">
        <v>0.27</v>
      </c>
      <c r="BG8" s="973"/>
      <c r="BH8" s="586">
        <f t="shared" si="0"/>
        <v>12</v>
      </c>
      <c r="BI8" s="1022">
        <f t="shared" si="1"/>
        <v>12</v>
      </c>
      <c r="BJ8" s="1022">
        <f t="shared" si="2"/>
        <v>3</v>
      </c>
      <c r="BK8" s="1022">
        <f t="shared" si="3"/>
        <v>5</v>
      </c>
      <c r="BL8" s="1022">
        <f t="shared" si="4"/>
        <v>6</v>
      </c>
      <c r="BM8" s="973"/>
      <c r="BN8" s="567"/>
      <c r="BO8" s="537"/>
      <c r="BP8" s="537"/>
      <c r="BQ8" s="537"/>
      <c r="BR8" s="537"/>
      <c r="BS8" s="973"/>
      <c r="BT8" s="587">
        <f t="shared" si="7"/>
        <v>12</v>
      </c>
      <c r="BU8" s="1036">
        <f t="shared" si="5"/>
        <v>12</v>
      </c>
      <c r="BV8" s="1036">
        <f t="shared" si="5"/>
        <v>3</v>
      </c>
      <c r="BW8" s="1036">
        <f t="shared" si="5"/>
        <v>5</v>
      </c>
      <c r="BX8" s="1036">
        <f t="shared" si="5"/>
        <v>6</v>
      </c>
      <c r="BY8" s="973"/>
      <c r="BZ8" s="832">
        <f t="shared" si="8"/>
        <v>155.555555555556</v>
      </c>
      <c r="CA8" s="833">
        <f t="shared" si="6"/>
        <v>215.384615384615</v>
      </c>
      <c r="CB8" s="833">
        <f t="shared" si="6"/>
        <v>210</v>
      </c>
      <c r="CC8" s="833">
        <f t="shared" si="6"/>
        <v>291.666666666667</v>
      </c>
      <c r="CD8" s="833">
        <f t="shared" si="6"/>
        <v>155.555555555556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1" t="s">
        <v>62</v>
      </c>
      <c r="G9" s="941" t="s">
        <v>63</v>
      </c>
      <c r="H9" s="941" t="s">
        <v>64</v>
      </c>
      <c r="I9" s="938" t="s">
        <v>65</v>
      </c>
      <c r="J9" s="938" t="s">
        <v>66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7</v>
      </c>
      <c r="BJ9" s="1022">
        <f t="shared" si="2"/>
        <v>10</v>
      </c>
      <c r="BK9" s="1022">
        <f t="shared" si="3"/>
        <v>9</v>
      </c>
      <c r="BL9" s="1022">
        <f t="shared" si="4"/>
        <v>13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7</v>
      </c>
      <c r="BV9" s="1036">
        <f t="shared" si="5"/>
        <v>10</v>
      </c>
      <c r="BW9" s="1036">
        <f t="shared" si="5"/>
        <v>9</v>
      </c>
      <c r="BX9" s="1036">
        <f t="shared" si="5"/>
        <v>13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5" t="s">
        <v>67</v>
      </c>
      <c r="E10" s="936" t="s">
        <v>68</v>
      </c>
      <c r="F10" s="939" t="s">
        <v>69</v>
      </c>
      <c r="G10" s="939" t="s">
        <v>70</v>
      </c>
      <c r="H10" s="939" t="s">
        <v>71</v>
      </c>
      <c r="I10" s="947" t="s">
        <v>72</v>
      </c>
      <c r="J10" s="947" t="s">
        <v>73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/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0.05</v>
      </c>
      <c r="BC10" s="778"/>
      <c r="BD10" s="778"/>
      <c r="BE10" s="778"/>
      <c r="BF10" s="778"/>
      <c r="BG10" s="977"/>
      <c r="BH10" s="598">
        <f t="shared" si="0"/>
        <v>8</v>
      </c>
      <c r="BI10" s="1024">
        <f t="shared" si="1"/>
        <v>5</v>
      </c>
      <c r="BJ10" s="1024">
        <f t="shared" si="2"/>
        <v>5</v>
      </c>
      <c r="BK10" s="1024">
        <f t="shared" si="3"/>
        <v>5</v>
      </c>
      <c r="BL10" s="1024">
        <f t="shared" si="4"/>
        <v>5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8</v>
      </c>
      <c r="BU10" s="1040">
        <f t="shared" si="5"/>
        <v>5</v>
      </c>
      <c r="BV10" s="1040">
        <f t="shared" si="5"/>
        <v>5</v>
      </c>
      <c r="BW10" s="1040">
        <f t="shared" si="5"/>
        <v>5</v>
      </c>
      <c r="BX10" s="1040">
        <f t="shared" si="5"/>
        <v>5</v>
      </c>
      <c r="BY10" s="977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0" t="s">
        <v>75</v>
      </c>
      <c r="G11" s="940" t="s">
        <v>76</v>
      </c>
      <c r="H11" s="940" t="s">
        <v>77</v>
      </c>
      <c r="I11" s="937" t="s">
        <v>78</v>
      </c>
      <c r="J11" s="937" t="s">
        <v>79</v>
      </c>
      <c r="K11" s="953" t="s">
        <v>80</v>
      </c>
      <c r="L11" s="703"/>
      <c r="M11" s="704"/>
      <c r="N11" s="704">
        <v>2</v>
      </c>
      <c r="O11" s="704">
        <v>5</v>
      </c>
      <c r="P11" s="704">
        <v>3</v>
      </c>
      <c r="Q11" s="979">
        <v>3</v>
      </c>
      <c r="R11" s="966"/>
      <c r="S11" s="967"/>
      <c r="T11" s="967">
        <v>11</v>
      </c>
      <c r="U11" s="967"/>
      <c r="V11" s="967">
        <v>8</v>
      </c>
      <c r="W11" s="980"/>
      <c r="X11" s="966">
        <v>10</v>
      </c>
      <c r="Y11" s="967">
        <v>10</v>
      </c>
      <c r="Z11" s="967"/>
      <c r="AA11" s="967"/>
      <c r="AB11" s="967"/>
      <c r="AC11" s="980">
        <v>5</v>
      </c>
      <c r="AD11" s="703"/>
      <c r="AE11" s="704"/>
      <c r="AF11" s="704">
        <v>3</v>
      </c>
      <c r="AG11" s="704"/>
      <c r="AH11" s="704"/>
      <c r="AI11" s="979">
        <v>1</v>
      </c>
      <c r="AJ11" s="703">
        <v>4</v>
      </c>
      <c r="AK11" s="704">
        <v>5</v>
      </c>
      <c r="AL11" s="704">
        <v>6</v>
      </c>
      <c r="AM11" s="704">
        <v>7</v>
      </c>
      <c r="AN11" s="704">
        <v>1</v>
      </c>
      <c r="AO11" s="979">
        <v>2</v>
      </c>
      <c r="AP11" s="1007">
        <v>8</v>
      </c>
      <c r="AQ11" s="1008">
        <v>14</v>
      </c>
      <c r="AR11" s="1008">
        <v>11</v>
      </c>
      <c r="AS11" s="1008">
        <v>12</v>
      </c>
      <c r="AT11" s="1008">
        <v>1</v>
      </c>
      <c r="AU11" s="1011">
        <v>5</v>
      </c>
      <c r="AV11" s="1007">
        <v>9</v>
      </c>
      <c r="AW11" s="1008">
        <v>14</v>
      </c>
      <c r="AX11" s="1008">
        <v>13</v>
      </c>
      <c r="AY11" s="1008">
        <v>13</v>
      </c>
      <c r="AZ11" s="1008">
        <v>3</v>
      </c>
      <c r="BA11" s="1011">
        <v>5</v>
      </c>
      <c r="BB11" s="1007">
        <v>0.7</v>
      </c>
      <c r="BC11" s="1008">
        <v>1.06</v>
      </c>
      <c r="BD11" s="1008">
        <v>1.46</v>
      </c>
      <c r="BE11" s="1008">
        <v>1.11</v>
      </c>
      <c r="BF11" s="1008">
        <v>0.15</v>
      </c>
      <c r="BG11" s="1011">
        <v>0.54</v>
      </c>
      <c r="BH11" s="1025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0">
        <f>IF($A$1="补货",Q11+W11+AC11,Q11)</f>
        <v>8</v>
      </c>
      <c r="BN11" s="991">
        <v>10</v>
      </c>
      <c r="BO11" s="992">
        <v>20</v>
      </c>
      <c r="BP11" s="992">
        <v>20</v>
      </c>
      <c r="BQ11" s="992">
        <v>20</v>
      </c>
      <c r="BR11" s="992"/>
      <c r="BS11" s="980">
        <v>10</v>
      </c>
      <c r="BT11" s="798">
        <f t="shared" si="7"/>
        <v>20</v>
      </c>
      <c r="BU11" s="814">
        <f t="shared" si="5"/>
        <v>30</v>
      </c>
      <c r="BV11" s="814">
        <f t="shared" si="5"/>
        <v>33</v>
      </c>
      <c r="BW11" s="814">
        <f t="shared" si="5"/>
        <v>25</v>
      </c>
      <c r="BX11" s="814">
        <f t="shared" si="5"/>
        <v>11</v>
      </c>
      <c r="BY11" s="1041">
        <f t="shared" si="5"/>
        <v>18</v>
      </c>
      <c r="BZ11" s="1034">
        <f t="shared" si="8"/>
        <v>200</v>
      </c>
      <c r="CA11" s="1035">
        <f t="shared" si="6"/>
        <v>198.11320754717</v>
      </c>
      <c r="CB11" s="1035">
        <f t="shared" si="6"/>
        <v>158.219178082192</v>
      </c>
      <c r="CC11" s="1035">
        <f t="shared" si="6"/>
        <v>157.657657657658</v>
      </c>
      <c r="CD11" s="1035">
        <f t="shared" si="6"/>
        <v>513.333333333333</v>
      </c>
      <c r="CE11" s="1054">
        <f t="shared" si="6"/>
        <v>233.333333333333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39" t="s">
        <v>81</v>
      </c>
      <c r="G12" s="939" t="s">
        <v>82</v>
      </c>
      <c r="H12" s="939" t="s">
        <v>83</v>
      </c>
      <c r="I12" s="947" t="s">
        <v>84</v>
      </c>
      <c r="J12" s="947" t="s">
        <v>85</v>
      </c>
      <c r="K12" s="954" t="s">
        <v>86</v>
      </c>
      <c r="L12" s="577">
        <v>2</v>
      </c>
      <c r="M12" s="949"/>
      <c r="N12" s="949">
        <v>2</v>
      </c>
      <c r="O12" s="949">
        <v>3</v>
      </c>
      <c r="P12" s="949">
        <v>3</v>
      </c>
      <c r="Q12" s="981">
        <v>3</v>
      </c>
      <c r="R12" s="982">
        <v>11</v>
      </c>
      <c r="S12" s="983">
        <v>5</v>
      </c>
      <c r="T12" s="983"/>
      <c r="U12" s="983">
        <v>7</v>
      </c>
      <c r="V12" s="983"/>
      <c r="W12" s="984">
        <v>8</v>
      </c>
      <c r="X12" s="982"/>
      <c r="Y12" s="983">
        <v>10</v>
      </c>
      <c r="Z12" s="983">
        <v>40</v>
      </c>
      <c r="AA12" s="983"/>
      <c r="AB12" s="983"/>
      <c r="AC12" s="984"/>
      <c r="AD12" s="577">
        <v>2</v>
      </c>
      <c r="AE12" s="949"/>
      <c r="AF12" s="949">
        <v>2</v>
      </c>
      <c r="AG12" s="949"/>
      <c r="AH12" s="949"/>
      <c r="AI12" s="981">
        <v>2</v>
      </c>
      <c r="AJ12" s="577">
        <v>4</v>
      </c>
      <c r="AK12" s="949">
        <v>4</v>
      </c>
      <c r="AL12" s="949">
        <v>8</v>
      </c>
      <c r="AM12" s="949">
        <v>2</v>
      </c>
      <c r="AN12" s="949">
        <v>3</v>
      </c>
      <c r="AO12" s="981">
        <v>3</v>
      </c>
      <c r="AP12" s="1012">
        <v>9</v>
      </c>
      <c r="AQ12" s="1013">
        <v>18</v>
      </c>
      <c r="AR12" s="1013">
        <v>17</v>
      </c>
      <c r="AS12" s="1013">
        <v>5</v>
      </c>
      <c r="AT12" s="1013">
        <v>5</v>
      </c>
      <c r="AU12" s="1014">
        <v>3</v>
      </c>
      <c r="AV12" s="1012">
        <v>9</v>
      </c>
      <c r="AW12" s="1013">
        <v>19</v>
      </c>
      <c r="AX12" s="1013">
        <v>17</v>
      </c>
      <c r="AY12" s="1013">
        <v>5</v>
      </c>
      <c r="AZ12" s="1013">
        <v>7</v>
      </c>
      <c r="BA12" s="1014">
        <v>3</v>
      </c>
      <c r="BB12" s="1012">
        <v>1.03</v>
      </c>
      <c r="BC12" s="1013">
        <v>1.21</v>
      </c>
      <c r="BD12" s="1013">
        <v>1.72</v>
      </c>
      <c r="BE12" s="1013">
        <v>0.39</v>
      </c>
      <c r="BF12" s="1013">
        <v>0.49</v>
      </c>
      <c r="BG12" s="1014">
        <v>0.66</v>
      </c>
      <c r="BH12" s="802">
        <f t="shared" si="0"/>
        <v>13</v>
      </c>
      <c r="BI12" s="803">
        <f t="shared" si="1"/>
        <v>15</v>
      </c>
      <c r="BJ12" s="803">
        <f t="shared" si="2"/>
        <v>42</v>
      </c>
      <c r="BK12" s="803">
        <f t="shared" si="3"/>
        <v>10</v>
      </c>
      <c r="BL12" s="803">
        <f t="shared" si="4"/>
        <v>3</v>
      </c>
      <c r="BM12" s="1031">
        <f>IF($A$1="补货",Q12+W12+AC12,Q12)</f>
        <v>11</v>
      </c>
      <c r="BN12" s="997">
        <v>10</v>
      </c>
      <c r="BO12" s="998">
        <v>10</v>
      </c>
      <c r="BP12" s="998"/>
      <c r="BQ12" s="998"/>
      <c r="BR12" s="998">
        <v>10</v>
      </c>
      <c r="BS12" s="984"/>
      <c r="BT12" s="817">
        <f t="shared" si="7"/>
        <v>23</v>
      </c>
      <c r="BU12" s="818">
        <f t="shared" si="5"/>
        <v>25</v>
      </c>
      <c r="BV12" s="818">
        <f t="shared" si="5"/>
        <v>42</v>
      </c>
      <c r="BW12" s="818">
        <f t="shared" si="5"/>
        <v>10</v>
      </c>
      <c r="BX12" s="818">
        <f t="shared" si="5"/>
        <v>13</v>
      </c>
      <c r="BY12" s="1042">
        <f t="shared" si="5"/>
        <v>11</v>
      </c>
      <c r="BZ12" s="1043">
        <f t="shared" si="8"/>
        <v>156.31067961165</v>
      </c>
      <c r="CA12" s="1044">
        <f t="shared" si="6"/>
        <v>144.628099173554</v>
      </c>
      <c r="CB12" s="1044">
        <f t="shared" si="6"/>
        <v>170.93023255814</v>
      </c>
      <c r="CC12" s="1044">
        <f t="shared" si="6"/>
        <v>179.487179487179</v>
      </c>
      <c r="CD12" s="1044">
        <f t="shared" si="6"/>
        <v>185.714285714286</v>
      </c>
      <c r="CE12" s="1055">
        <f t="shared" si="6"/>
        <v>116.666666666667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0" t="s">
        <v>88</v>
      </c>
      <c r="G13" s="940" t="s">
        <v>89</v>
      </c>
      <c r="H13" s="940" t="s">
        <v>90</v>
      </c>
      <c r="I13" s="940" t="s">
        <v>91</v>
      </c>
      <c r="J13" s="940" t="s">
        <v>92</v>
      </c>
      <c r="K13" s="950"/>
      <c r="L13" s="703">
        <v>12</v>
      </c>
      <c r="M13" s="704">
        <v>8</v>
      </c>
      <c r="N13" s="704">
        <v>5</v>
      </c>
      <c r="O13" s="704">
        <v>4</v>
      </c>
      <c r="P13" s="704">
        <v>4</v>
      </c>
      <c r="Q13" s="965"/>
      <c r="R13" s="966">
        <v>28</v>
      </c>
      <c r="S13" s="967">
        <v>7</v>
      </c>
      <c r="T13" s="967">
        <v>7</v>
      </c>
      <c r="U13" s="967">
        <v>5</v>
      </c>
      <c r="V13" s="967">
        <v>11</v>
      </c>
      <c r="W13" s="968"/>
      <c r="X13" s="966"/>
      <c r="Y13" s="967"/>
      <c r="Z13" s="967">
        <v>15</v>
      </c>
      <c r="AA13" s="967"/>
      <c r="AB13" s="967"/>
      <c r="AC13" s="968"/>
      <c r="AD13" s="703">
        <v>3</v>
      </c>
      <c r="AE13" s="704">
        <v>4</v>
      </c>
      <c r="AF13" s="704">
        <v>3</v>
      </c>
      <c r="AG13" s="704">
        <v>1</v>
      </c>
      <c r="AH13" s="704"/>
      <c r="AI13" s="965"/>
      <c r="AJ13" s="703">
        <v>17</v>
      </c>
      <c r="AK13" s="704">
        <v>10</v>
      </c>
      <c r="AL13" s="704">
        <v>3</v>
      </c>
      <c r="AM13" s="1004">
        <v>2</v>
      </c>
      <c r="AN13" s="1004">
        <v>1</v>
      </c>
      <c r="AO13" s="965"/>
      <c r="AP13" s="1007">
        <v>27</v>
      </c>
      <c r="AQ13" s="1008">
        <v>23</v>
      </c>
      <c r="AR13" s="1008">
        <v>8</v>
      </c>
      <c r="AS13" s="1015">
        <v>4</v>
      </c>
      <c r="AT13" s="1015">
        <v>1</v>
      </c>
      <c r="AU13" s="968"/>
      <c r="AV13" s="1007">
        <v>31</v>
      </c>
      <c r="AW13" s="1008">
        <v>26</v>
      </c>
      <c r="AX13" s="1008">
        <v>8</v>
      </c>
      <c r="AY13" s="1015">
        <v>4</v>
      </c>
      <c r="AZ13" s="1015">
        <v>2</v>
      </c>
      <c r="BA13" s="968"/>
      <c r="BB13" s="1007">
        <v>3.07</v>
      </c>
      <c r="BC13" s="1008">
        <v>2.51</v>
      </c>
      <c r="BD13" s="1008">
        <v>1.06</v>
      </c>
      <c r="BE13" s="1008">
        <v>0.49</v>
      </c>
      <c r="BF13" s="1008">
        <v>0.14</v>
      </c>
      <c r="BG13" s="968"/>
      <c r="BH13" s="1025">
        <f t="shared" si="0"/>
        <v>40</v>
      </c>
      <c r="BI13" s="799">
        <f t="shared" si="1"/>
        <v>15</v>
      </c>
      <c r="BJ13" s="799">
        <f t="shared" si="2"/>
        <v>27</v>
      </c>
      <c r="BK13" s="799">
        <f t="shared" si="3"/>
        <v>9</v>
      </c>
      <c r="BL13" s="799">
        <f t="shared" si="4"/>
        <v>15</v>
      </c>
      <c r="BM13" s="968"/>
      <c r="BN13" s="991">
        <v>30</v>
      </c>
      <c r="BO13" s="992">
        <v>40</v>
      </c>
      <c r="BP13" s="992"/>
      <c r="BQ13" s="992">
        <v>10</v>
      </c>
      <c r="BR13" s="992"/>
      <c r="BS13" s="968"/>
      <c r="BT13" s="798">
        <f t="shared" si="7"/>
        <v>70</v>
      </c>
      <c r="BU13" s="814">
        <f t="shared" si="5"/>
        <v>55</v>
      </c>
      <c r="BV13" s="814">
        <f t="shared" si="5"/>
        <v>27</v>
      </c>
      <c r="BW13" s="814">
        <f t="shared" ref="BW13:BW15" si="9">BK13+BQ13</f>
        <v>19</v>
      </c>
      <c r="BX13" s="814">
        <f t="shared" ref="BX13:BX15" si="10">BL13+BR13</f>
        <v>15</v>
      </c>
      <c r="BY13" s="968"/>
      <c r="BZ13" s="1034">
        <f t="shared" si="8"/>
        <v>159.609120521173</v>
      </c>
      <c r="CA13" s="1035">
        <f t="shared" si="6"/>
        <v>153.386454183267</v>
      </c>
      <c r="CB13" s="1035">
        <f t="shared" si="6"/>
        <v>178.301886792453</v>
      </c>
      <c r="CC13" s="1035">
        <f t="shared" ref="CC13:CC15" si="11">IF(BE13&lt;&gt;0,BW13/BE13*7,"-")</f>
        <v>271.428571428571</v>
      </c>
      <c r="CD13" s="1035">
        <f t="shared" ref="CD13:CD15" si="12">IF(BF13&lt;&gt;0,BX13/BF13*7,"-")</f>
        <v>750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1" t="s">
        <v>93</v>
      </c>
      <c r="G14" s="941" t="s">
        <v>94</v>
      </c>
      <c r="H14" s="941" t="s">
        <v>95</v>
      </c>
      <c r="I14" s="941" t="s">
        <v>96</v>
      </c>
      <c r="J14" s="941" t="s">
        <v>97</v>
      </c>
      <c r="K14" s="951"/>
      <c r="L14" s="566">
        <v>16</v>
      </c>
      <c r="M14" s="946">
        <v>9</v>
      </c>
      <c r="N14" s="946">
        <v>4</v>
      </c>
      <c r="O14" s="946">
        <v>3</v>
      </c>
      <c r="P14" s="946">
        <v>2</v>
      </c>
      <c r="Q14" s="969"/>
      <c r="R14" s="978">
        <v>25</v>
      </c>
      <c r="S14" s="971">
        <v>25</v>
      </c>
      <c r="T14" s="971">
        <v>15</v>
      </c>
      <c r="U14" s="971">
        <v>14</v>
      </c>
      <c r="V14" s="971">
        <v>13</v>
      </c>
      <c r="W14" s="973"/>
      <c r="X14" s="978">
        <v>5</v>
      </c>
      <c r="Y14" s="971"/>
      <c r="Z14" s="971"/>
      <c r="AA14" s="971"/>
      <c r="AB14" s="971"/>
      <c r="AC14" s="973"/>
      <c r="AD14" s="566">
        <v>2</v>
      </c>
      <c r="AE14" s="946">
        <v>4</v>
      </c>
      <c r="AF14" s="946"/>
      <c r="AG14" s="946"/>
      <c r="AH14" s="946">
        <v>1</v>
      </c>
      <c r="AI14" s="969"/>
      <c r="AJ14" s="566">
        <v>11</v>
      </c>
      <c r="AK14" s="946">
        <v>13</v>
      </c>
      <c r="AL14" s="946"/>
      <c r="AM14" s="1005">
        <v>1</v>
      </c>
      <c r="AN14" s="1005">
        <v>1</v>
      </c>
      <c r="AO14" s="969"/>
      <c r="AP14" s="568">
        <v>28</v>
      </c>
      <c r="AQ14" s="773">
        <v>24</v>
      </c>
      <c r="AR14" s="773">
        <v>2</v>
      </c>
      <c r="AS14" s="1016">
        <v>3</v>
      </c>
      <c r="AT14" s="1016">
        <v>2</v>
      </c>
      <c r="AU14" s="973"/>
      <c r="AV14" s="568">
        <v>32</v>
      </c>
      <c r="AW14" s="773">
        <v>28</v>
      </c>
      <c r="AX14" s="773">
        <v>2</v>
      </c>
      <c r="AY14" s="1016">
        <v>3</v>
      </c>
      <c r="AZ14" s="1016">
        <v>2</v>
      </c>
      <c r="BA14" s="973"/>
      <c r="BB14" s="568">
        <v>2.55</v>
      </c>
      <c r="BC14" s="773">
        <v>3.14</v>
      </c>
      <c r="BD14" s="773">
        <v>0.1</v>
      </c>
      <c r="BE14" s="773">
        <v>0.22</v>
      </c>
      <c r="BF14" s="773">
        <v>0.32</v>
      </c>
      <c r="BG14" s="973"/>
      <c r="BH14" s="586">
        <f t="shared" si="0"/>
        <v>46</v>
      </c>
      <c r="BI14" s="1022">
        <f t="shared" si="1"/>
        <v>34</v>
      </c>
      <c r="BJ14" s="1022">
        <f t="shared" si="2"/>
        <v>19</v>
      </c>
      <c r="BK14" s="1022">
        <f t="shared" si="3"/>
        <v>17</v>
      </c>
      <c r="BL14" s="1022">
        <f t="shared" si="4"/>
        <v>15</v>
      </c>
      <c r="BM14" s="973"/>
      <c r="BN14" s="567">
        <v>10</v>
      </c>
      <c r="BO14" s="537">
        <v>40</v>
      </c>
      <c r="BP14" s="537"/>
      <c r="BQ14" s="537"/>
      <c r="BR14" s="537"/>
      <c r="BS14" s="973"/>
      <c r="BT14" s="587">
        <f t="shared" si="7"/>
        <v>56</v>
      </c>
      <c r="BU14" s="1036">
        <f t="shared" si="5"/>
        <v>74</v>
      </c>
      <c r="BV14" s="1036">
        <f t="shared" si="5"/>
        <v>19</v>
      </c>
      <c r="BW14" s="1036">
        <f t="shared" si="9"/>
        <v>17</v>
      </c>
      <c r="BX14" s="1036">
        <f t="shared" si="10"/>
        <v>15</v>
      </c>
      <c r="BY14" s="973"/>
      <c r="BZ14" s="832">
        <f t="shared" si="8"/>
        <v>153.725490196078</v>
      </c>
      <c r="CA14" s="833">
        <f t="shared" si="6"/>
        <v>164.968152866242</v>
      </c>
      <c r="CB14" s="833">
        <f t="shared" si="6"/>
        <v>1330</v>
      </c>
      <c r="CC14" s="833">
        <f t="shared" si="11"/>
        <v>540.909090909091</v>
      </c>
      <c r="CD14" s="833">
        <f t="shared" si="12"/>
        <v>328.125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39" t="s">
        <v>98</v>
      </c>
      <c r="G15" s="939" t="s">
        <v>99</v>
      </c>
      <c r="H15" s="939" t="s">
        <v>100</v>
      </c>
      <c r="I15" s="939" t="s">
        <v>101</v>
      </c>
      <c r="J15" s="939" t="s">
        <v>102</v>
      </c>
      <c r="K15" s="952"/>
      <c r="L15" s="577"/>
      <c r="M15" s="949"/>
      <c r="N15" s="949">
        <v>13</v>
      </c>
      <c r="O15" s="949">
        <v>2</v>
      </c>
      <c r="P15" s="949">
        <v>2</v>
      </c>
      <c r="Q15" s="974"/>
      <c r="R15" s="975"/>
      <c r="S15" s="976"/>
      <c r="T15" s="976">
        <v>10</v>
      </c>
      <c r="U15" s="976">
        <v>10</v>
      </c>
      <c r="V15" s="976">
        <v>17</v>
      </c>
      <c r="W15" s="977"/>
      <c r="X15" s="975">
        <v>15</v>
      </c>
      <c r="Y15" s="976"/>
      <c r="Z15" s="976">
        <v>5</v>
      </c>
      <c r="AA15" s="976"/>
      <c r="AB15" s="976"/>
      <c r="AC15" s="977"/>
      <c r="AD15" s="577">
        <v>6</v>
      </c>
      <c r="AE15" s="949">
        <v>4</v>
      </c>
      <c r="AF15" s="949">
        <v>5</v>
      </c>
      <c r="AG15" s="949">
        <v>1</v>
      </c>
      <c r="AH15" s="949"/>
      <c r="AI15" s="974"/>
      <c r="AJ15" s="577">
        <v>39</v>
      </c>
      <c r="AK15" s="949">
        <v>29</v>
      </c>
      <c r="AL15" s="949">
        <v>18</v>
      </c>
      <c r="AM15" s="1006">
        <v>2</v>
      </c>
      <c r="AN15" s="1006"/>
      <c r="AO15" s="974"/>
      <c r="AP15" s="579">
        <v>74</v>
      </c>
      <c r="AQ15" s="778">
        <v>68</v>
      </c>
      <c r="AR15" s="778">
        <v>31</v>
      </c>
      <c r="AS15" s="1017">
        <v>5</v>
      </c>
      <c r="AT15" s="1017">
        <v>1</v>
      </c>
      <c r="AU15" s="977"/>
      <c r="AV15" s="579">
        <v>80</v>
      </c>
      <c r="AW15" s="778">
        <v>76</v>
      </c>
      <c r="AX15" s="778">
        <v>32</v>
      </c>
      <c r="AY15" s="1017">
        <v>6</v>
      </c>
      <c r="AZ15" s="1017">
        <v>1</v>
      </c>
      <c r="BA15" s="977"/>
      <c r="BB15" s="579">
        <v>7.46</v>
      </c>
      <c r="BC15" s="778">
        <v>6.19</v>
      </c>
      <c r="BD15" s="778">
        <v>3.59</v>
      </c>
      <c r="BE15" s="778">
        <v>0.56</v>
      </c>
      <c r="BF15" s="778">
        <v>0.05</v>
      </c>
      <c r="BG15" s="977"/>
      <c r="BH15" s="598">
        <f t="shared" si="0"/>
        <v>15</v>
      </c>
      <c r="BI15" s="1024">
        <f t="shared" si="1"/>
        <v>0</v>
      </c>
      <c r="BJ15" s="1024">
        <f t="shared" si="2"/>
        <v>28</v>
      </c>
      <c r="BK15" s="1024">
        <f t="shared" si="3"/>
        <v>12</v>
      </c>
      <c r="BL15" s="1024">
        <f t="shared" si="4"/>
        <v>19</v>
      </c>
      <c r="BM15" s="977"/>
      <c r="BN15" s="578">
        <v>100</v>
      </c>
      <c r="BO15" s="546">
        <v>100</v>
      </c>
      <c r="BP15" s="546">
        <v>40</v>
      </c>
      <c r="BQ15" s="546"/>
      <c r="BR15" s="546"/>
      <c r="BS15" s="977"/>
      <c r="BT15" s="599">
        <f t="shared" si="7"/>
        <v>115</v>
      </c>
      <c r="BU15" s="1040">
        <f t="shared" si="5"/>
        <v>100</v>
      </c>
      <c r="BV15" s="1040">
        <f t="shared" si="5"/>
        <v>68</v>
      </c>
      <c r="BW15" s="1040">
        <f t="shared" si="9"/>
        <v>12</v>
      </c>
      <c r="BX15" s="1040">
        <f t="shared" si="10"/>
        <v>19</v>
      </c>
      <c r="BY15" s="977"/>
      <c r="BZ15" s="836">
        <f t="shared" si="8"/>
        <v>107.908847184987</v>
      </c>
      <c r="CA15" s="837">
        <f t="shared" si="6"/>
        <v>113.085621970921</v>
      </c>
      <c r="CB15" s="837">
        <f t="shared" si="6"/>
        <v>132.590529247911</v>
      </c>
      <c r="CC15" s="837">
        <f t="shared" si="11"/>
        <v>150</v>
      </c>
      <c r="CD15" s="837">
        <f t="shared" si="12"/>
        <v>2660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0" t="s">
        <v>104</v>
      </c>
      <c r="G16" s="940" t="s">
        <v>105</v>
      </c>
      <c r="H16" s="940" t="s">
        <v>106</v>
      </c>
      <c r="I16" s="940" t="s">
        <v>107</v>
      </c>
      <c r="J16" s="940" t="s">
        <v>108</v>
      </c>
      <c r="K16" s="950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6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>
        <v>1</v>
      </c>
      <c r="AG16" s="704"/>
      <c r="AH16" s="704"/>
      <c r="AI16" s="965"/>
      <c r="AJ16" s="703"/>
      <c r="AK16" s="704">
        <v>3</v>
      </c>
      <c r="AL16" s="704">
        <v>3</v>
      </c>
      <c r="AM16" s="704"/>
      <c r="AN16" s="704"/>
      <c r="AO16" s="965"/>
      <c r="AP16" s="1007">
        <v>1</v>
      </c>
      <c r="AQ16" s="1008">
        <v>5</v>
      </c>
      <c r="AR16" s="1008">
        <v>3</v>
      </c>
      <c r="AS16" s="1008"/>
      <c r="AT16" s="1008"/>
      <c r="AU16" s="968"/>
      <c r="AV16" s="1007">
        <v>1</v>
      </c>
      <c r="AW16" s="1008">
        <v>5</v>
      </c>
      <c r="AX16" s="1008">
        <v>4</v>
      </c>
      <c r="AY16" s="1008"/>
      <c r="AZ16" s="1008"/>
      <c r="BA16" s="968"/>
      <c r="BB16" s="1007">
        <v>0.05</v>
      </c>
      <c r="BC16" s="1008">
        <v>0.46</v>
      </c>
      <c r="BD16" s="1008">
        <v>0.53</v>
      </c>
      <c r="BE16" s="1008"/>
      <c r="BF16" s="1008"/>
      <c r="BG16" s="968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68"/>
      <c r="BZ16" s="1034">
        <f t="shared" si="8"/>
        <v>3500</v>
      </c>
      <c r="CA16" s="1035">
        <f t="shared" si="6"/>
        <v>304.347826086957</v>
      </c>
      <c r="CB16" s="1035">
        <f t="shared" si="6"/>
        <v>118.867924528302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1" t="s">
        <v>109</v>
      </c>
      <c r="G17" s="941" t="s">
        <v>110</v>
      </c>
      <c r="H17" s="941" t="s">
        <v>111</v>
      </c>
      <c r="I17" s="941" t="s">
        <v>112</v>
      </c>
      <c r="J17" s="941" t="s">
        <v>113</v>
      </c>
      <c r="K17" s="951"/>
      <c r="L17" s="566">
        <v>5</v>
      </c>
      <c r="M17" s="946">
        <v>4</v>
      </c>
      <c r="N17" s="946">
        <v>6</v>
      </c>
      <c r="O17" s="946">
        <v>6</v>
      </c>
      <c r="P17" s="946">
        <v>10</v>
      </c>
      <c r="Q17" s="969"/>
      <c r="R17" s="978">
        <v>19</v>
      </c>
      <c r="S17" s="971">
        <v>28</v>
      </c>
      <c r="T17" s="971">
        <v>16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1</v>
      </c>
      <c r="AE17" s="946">
        <v>4</v>
      </c>
      <c r="AF17" s="946"/>
      <c r="AG17" s="946"/>
      <c r="AH17" s="946"/>
      <c r="AI17" s="969"/>
      <c r="AJ17" s="566">
        <v>6</v>
      </c>
      <c r="AK17" s="946">
        <v>9</v>
      </c>
      <c r="AL17" s="946">
        <v>4</v>
      </c>
      <c r="AM17" s="946"/>
      <c r="AN17" s="946"/>
      <c r="AO17" s="969"/>
      <c r="AP17" s="568">
        <v>9</v>
      </c>
      <c r="AQ17" s="773">
        <v>16</v>
      </c>
      <c r="AR17" s="773">
        <v>5</v>
      </c>
      <c r="AS17" s="773"/>
      <c r="AT17" s="773"/>
      <c r="AU17" s="973"/>
      <c r="AV17" s="568">
        <v>12</v>
      </c>
      <c r="AW17" s="773">
        <v>16</v>
      </c>
      <c r="AX17" s="773">
        <v>5</v>
      </c>
      <c r="AY17" s="773"/>
      <c r="AZ17" s="773"/>
      <c r="BA17" s="973"/>
      <c r="BB17" s="568">
        <v>1.07</v>
      </c>
      <c r="BC17" s="773">
        <v>2.39</v>
      </c>
      <c r="BD17" s="773">
        <v>0.53</v>
      </c>
      <c r="BE17" s="773"/>
      <c r="BF17" s="773"/>
      <c r="BG17" s="973"/>
      <c r="BH17" s="586">
        <f t="shared" si="0"/>
        <v>24</v>
      </c>
      <c r="BI17" s="1022">
        <f t="shared" si="1"/>
        <v>32</v>
      </c>
      <c r="BJ17" s="1022">
        <f t="shared" si="2"/>
        <v>22</v>
      </c>
      <c r="BK17" s="1022">
        <f t="shared" si="3"/>
        <v>26</v>
      </c>
      <c r="BL17" s="1022">
        <f t="shared" si="4"/>
        <v>15</v>
      </c>
      <c r="BM17" s="973"/>
      <c r="BN17" s="567"/>
      <c r="BO17" s="537">
        <v>10</v>
      </c>
      <c r="BP17" s="537"/>
      <c r="BQ17" s="537"/>
      <c r="BR17" s="537"/>
      <c r="BS17" s="973"/>
      <c r="BT17" s="587">
        <f t="shared" si="7"/>
        <v>24</v>
      </c>
      <c r="BU17" s="1036">
        <f t="shared" si="5"/>
        <v>42</v>
      </c>
      <c r="BV17" s="1036">
        <f t="shared" si="5"/>
        <v>22</v>
      </c>
      <c r="BW17" s="1036">
        <f t="shared" si="5"/>
        <v>26</v>
      </c>
      <c r="BX17" s="1036">
        <f t="shared" si="5"/>
        <v>15</v>
      </c>
      <c r="BY17" s="973"/>
      <c r="BZ17" s="832">
        <f t="shared" si="8"/>
        <v>157.009345794393</v>
      </c>
      <c r="CA17" s="833">
        <f t="shared" si="6"/>
        <v>123.012552301255</v>
      </c>
      <c r="CB17" s="833">
        <f t="shared" si="6"/>
        <v>290.566037735849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39" t="s">
        <v>114</v>
      </c>
      <c r="G18" s="939" t="s">
        <v>115</v>
      </c>
      <c r="H18" s="939" t="s">
        <v>116</v>
      </c>
      <c r="I18" s="939" t="s">
        <v>117</v>
      </c>
      <c r="J18" s="939" t="s">
        <v>118</v>
      </c>
      <c r="K18" s="952"/>
      <c r="L18" s="569">
        <v>3</v>
      </c>
      <c r="M18" s="955">
        <v>10</v>
      </c>
      <c r="N18" s="955">
        <v>3</v>
      </c>
      <c r="O18" s="955">
        <v>4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15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>
        <v>1</v>
      </c>
      <c r="AH18" s="955"/>
      <c r="AI18" s="985"/>
      <c r="AJ18" s="569"/>
      <c r="AK18" s="955">
        <v>1</v>
      </c>
      <c r="AL18" s="955"/>
      <c r="AM18" s="955">
        <v>3</v>
      </c>
      <c r="AN18" s="955"/>
      <c r="AO18" s="985"/>
      <c r="AP18" s="571">
        <v>1</v>
      </c>
      <c r="AQ18" s="788">
        <v>1</v>
      </c>
      <c r="AR18" s="788"/>
      <c r="AS18" s="788">
        <v>3</v>
      </c>
      <c r="AT18" s="788"/>
      <c r="AU18" s="988"/>
      <c r="AV18" s="571">
        <v>1</v>
      </c>
      <c r="AW18" s="788">
        <v>1</v>
      </c>
      <c r="AX18" s="788"/>
      <c r="AY18" s="788">
        <v>3</v>
      </c>
      <c r="AZ18" s="788"/>
      <c r="BA18" s="988"/>
      <c r="BB18" s="571">
        <v>0.05</v>
      </c>
      <c r="BC18" s="788">
        <v>0.12</v>
      </c>
      <c r="BD18" s="788"/>
      <c r="BE18" s="788">
        <v>0.51</v>
      </c>
      <c r="BF18" s="788"/>
      <c r="BG18" s="988"/>
      <c r="BH18" s="589">
        <f t="shared" si="0"/>
        <v>27</v>
      </c>
      <c r="BI18" s="1026">
        <f t="shared" si="1"/>
        <v>30</v>
      </c>
      <c r="BJ18" s="1026">
        <f t="shared" si="2"/>
        <v>23</v>
      </c>
      <c r="BK18" s="1026">
        <f t="shared" si="3"/>
        <v>19</v>
      </c>
      <c r="BL18" s="1026">
        <f t="shared" si="4"/>
        <v>23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27</v>
      </c>
      <c r="BU18" s="1045">
        <f t="shared" si="5"/>
        <v>30</v>
      </c>
      <c r="BV18" s="1045">
        <f t="shared" si="5"/>
        <v>23</v>
      </c>
      <c r="BW18" s="1045">
        <f t="shared" si="5"/>
        <v>19</v>
      </c>
      <c r="BX18" s="1045">
        <f t="shared" si="5"/>
        <v>23</v>
      </c>
      <c r="BY18" s="988"/>
      <c r="BZ18" s="844">
        <f t="shared" si="8"/>
        <v>3780</v>
      </c>
      <c r="CA18" s="845">
        <f t="shared" si="6"/>
        <v>1750</v>
      </c>
      <c r="CB18" s="845" t="str">
        <f t="shared" si="6"/>
        <v>-</v>
      </c>
      <c r="CC18" s="845">
        <f t="shared" si="6"/>
        <v>260.78431372549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0" t="s">
        <v>120</v>
      </c>
      <c r="G19" s="940" t="s">
        <v>121</v>
      </c>
      <c r="H19" s="940" t="s">
        <v>122</v>
      </c>
      <c r="I19" s="940" t="s">
        <v>123</v>
      </c>
      <c r="J19" s="940" t="s">
        <v>124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1" t="s">
        <v>125</v>
      </c>
      <c r="G20" s="941" t="s">
        <v>126</v>
      </c>
      <c r="H20" s="941" t="s">
        <v>127</v>
      </c>
      <c r="I20" s="941" t="s">
        <v>128</v>
      </c>
      <c r="J20" s="941" t="s">
        <v>129</v>
      </c>
      <c r="K20" s="951"/>
      <c r="L20" s="566">
        <v>3</v>
      </c>
      <c r="M20" s="946">
        <v>1</v>
      </c>
      <c r="N20" s="946">
        <v>3</v>
      </c>
      <c r="O20" s="946"/>
      <c r="P20" s="946">
        <v>5</v>
      </c>
      <c r="Q20" s="969"/>
      <c r="R20" s="970">
        <v>8</v>
      </c>
      <c r="S20" s="989">
        <v>13</v>
      </c>
      <c r="T20" s="989">
        <v>7</v>
      </c>
      <c r="U20" s="989"/>
      <c r="V20" s="989">
        <v>10</v>
      </c>
      <c r="W20" s="973"/>
      <c r="X20" s="970"/>
      <c r="Y20" s="989"/>
      <c r="Z20" s="989"/>
      <c r="AA20" s="989">
        <v>5</v>
      </c>
      <c r="AB20" s="989"/>
      <c r="AC20" s="973"/>
      <c r="AD20" s="566">
        <v>1</v>
      </c>
      <c r="AE20" s="946"/>
      <c r="AF20" s="946">
        <v>1</v>
      </c>
      <c r="AG20" s="946"/>
      <c r="AH20" s="946"/>
      <c r="AI20" s="969"/>
      <c r="AJ20" s="566">
        <v>3</v>
      </c>
      <c r="AK20" s="946">
        <v>1</v>
      </c>
      <c r="AL20" s="946">
        <v>2</v>
      </c>
      <c r="AM20" s="946">
        <v>1</v>
      </c>
      <c r="AN20" s="946"/>
      <c r="AO20" s="969"/>
      <c r="AP20" s="1009">
        <v>3</v>
      </c>
      <c r="AQ20" s="1018">
        <v>3</v>
      </c>
      <c r="AR20" s="1018">
        <v>3</v>
      </c>
      <c r="AS20" s="1018">
        <v>2</v>
      </c>
      <c r="AT20" s="1018"/>
      <c r="AU20" s="973"/>
      <c r="AV20" s="1009">
        <v>3</v>
      </c>
      <c r="AW20" s="1018">
        <v>3</v>
      </c>
      <c r="AX20" s="1018">
        <v>3</v>
      </c>
      <c r="AY20" s="1018">
        <v>2</v>
      </c>
      <c r="AZ20" s="1018"/>
      <c r="BA20" s="973"/>
      <c r="BB20" s="1009">
        <v>0.51</v>
      </c>
      <c r="BC20" s="1018">
        <v>0.22</v>
      </c>
      <c r="BD20" s="1018">
        <v>0.44</v>
      </c>
      <c r="BE20" s="1018">
        <v>0.17</v>
      </c>
      <c r="BF20" s="1018"/>
      <c r="BG20" s="973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73"/>
      <c r="BZ20" s="1038">
        <f t="shared" si="8"/>
        <v>150.980392156863</v>
      </c>
      <c r="CA20" s="1046">
        <f t="shared" si="8"/>
        <v>445.454545454545</v>
      </c>
      <c r="CB20" s="1046">
        <f t="shared" si="8"/>
        <v>159.090909090909</v>
      </c>
      <c r="CC20" s="1046">
        <f t="shared" si="8"/>
        <v>205.882352941176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39" t="s">
        <v>132</v>
      </c>
      <c r="G21" s="939" t="s">
        <v>133</v>
      </c>
      <c r="H21" s="939" t="s">
        <v>134</v>
      </c>
      <c r="I21" s="939" t="s">
        <v>135</v>
      </c>
      <c r="J21" s="939" t="s">
        <v>136</v>
      </c>
      <c r="K21" s="952"/>
      <c r="L21" s="577">
        <v>5</v>
      </c>
      <c r="M21" s="949">
        <v>1</v>
      </c>
      <c r="N21" s="949">
        <v>4</v>
      </c>
      <c r="O21" s="949">
        <v>4</v>
      </c>
      <c r="P21" s="949">
        <v>10</v>
      </c>
      <c r="Q21" s="974"/>
      <c r="R21" s="982"/>
      <c r="S21" s="983">
        <v>5</v>
      </c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/>
      <c r="AH21" s="949">
        <v>1</v>
      </c>
      <c r="AI21" s="974"/>
      <c r="AJ21" s="577"/>
      <c r="AK21" s="949"/>
      <c r="AL21" s="949">
        <v>1</v>
      </c>
      <c r="AM21" s="949">
        <v>3</v>
      </c>
      <c r="AN21" s="949">
        <v>1</v>
      </c>
      <c r="AO21" s="974"/>
      <c r="AP21" s="1012"/>
      <c r="AQ21" s="1013">
        <v>1</v>
      </c>
      <c r="AR21" s="1013">
        <v>2</v>
      </c>
      <c r="AS21" s="1013">
        <v>3</v>
      </c>
      <c r="AT21" s="1013">
        <v>1</v>
      </c>
      <c r="AU21" s="977"/>
      <c r="AV21" s="1012"/>
      <c r="AW21" s="1013">
        <v>2</v>
      </c>
      <c r="AX21" s="1013">
        <v>2</v>
      </c>
      <c r="AY21" s="1013">
        <v>3</v>
      </c>
      <c r="AZ21" s="1013">
        <v>1</v>
      </c>
      <c r="BA21" s="977"/>
      <c r="BB21" s="1012"/>
      <c r="BC21" s="1013">
        <v>0.07</v>
      </c>
      <c r="BD21" s="1013">
        <v>0.17</v>
      </c>
      <c r="BE21" s="1013">
        <v>0.36</v>
      </c>
      <c r="BF21" s="1013">
        <v>0.27</v>
      </c>
      <c r="BG21" s="977"/>
      <c r="BH21" s="802">
        <f t="shared" si="0"/>
        <v>5</v>
      </c>
      <c r="BI21" s="803">
        <f t="shared" si="1"/>
        <v>6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5</v>
      </c>
      <c r="BU21" s="818">
        <f t="shared" si="7"/>
        <v>6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77"/>
      <c r="BZ21" s="1043" t="str">
        <f t="shared" si="8"/>
        <v>-</v>
      </c>
      <c r="CA21" s="1044">
        <f t="shared" si="8"/>
        <v>600</v>
      </c>
      <c r="CB21" s="1044">
        <f t="shared" si="8"/>
        <v>576.470588235294</v>
      </c>
      <c r="CC21" s="1044">
        <f t="shared" si="8"/>
        <v>272.222222222222</v>
      </c>
      <c r="CD21" s="1044">
        <f t="shared" si="8"/>
        <v>259.259259259259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0" t="s">
        <v>140</v>
      </c>
      <c r="G22" s="940" t="s">
        <v>141</v>
      </c>
      <c r="H22" s="940" t="s">
        <v>142</v>
      </c>
      <c r="I22" s="940" t="s">
        <v>143</v>
      </c>
      <c r="J22" s="940" t="s">
        <v>144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/>
      <c r="T22" s="967"/>
      <c r="U22" s="967">
        <v>2</v>
      </c>
      <c r="V22" s="967">
        <v>3</v>
      </c>
      <c r="W22" s="968"/>
      <c r="X22" s="966"/>
      <c r="Y22" s="967">
        <v>5</v>
      </c>
      <c r="Z22" s="967">
        <v>5</v>
      </c>
      <c r="AA22" s="967">
        <v>5</v>
      </c>
      <c r="AB22" s="967"/>
      <c r="AC22" s="968"/>
      <c r="AD22" s="703"/>
      <c r="AE22" s="704"/>
      <c r="AF22" s="704"/>
      <c r="AG22" s="704"/>
      <c r="AH22" s="704"/>
      <c r="AI22" s="965"/>
      <c r="AJ22" s="703">
        <v>1</v>
      </c>
      <c r="AK22" s="704"/>
      <c r="AL22" s="704">
        <v>1</v>
      </c>
      <c r="AM22" s="704">
        <v>1</v>
      </c>
      <c r="AN22" s="704">
        <v>1</v>
      </c>
      <c r="AO22" s="965"/>
      <c r="AP22" s="1007">
        <v>1</v>
      </c>
      <c r="AQ22" s="1008">
        <v>1</v>
      </c>
      <c r="AR22" s="1008">
        <v>2</v>
      </c>
      <c r="AS22" s="1008">
        <v>2</v>
      </c>
      <c r="AT22" s="1008">
        <v>2</v>
      </c>
      <c r="AU22" s="968"/>
      <c r="AV22" s="1007">
        <v>1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0.12</v>
      </c>
      <c r="BC22" s="1008">
        <v>0.07</v>
      </c>
      <c r="BD22" s="1008">
        <v>0.2</v>
      </c>
      <c r="BE22" s="1008">
        <v>0.17</v>
      </c>
      <c r="BF22" s="1008">
        <v>0.17</v>
      </c>
      <c r="BG22" s="968"/>
      <c r="BH22" s="798">
        <f t="shared" si="0"/>
        <v>3</v>
      </c>
      <c r="BI22" s="799">
        <f t="shared" si="1"/>
        <v>5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3</v>
      </c>
      <c r="BU22" s="814">
        <f t="shared" si="7"/>
        <v>5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68"/>
      <c r="BZ22" s="1034">
        <f t="shared" si="8"/>
        <v>175</v>
      </c>
      <c r="CA22" s="1035">
        <f t="shared" si="8"/>
        <v>500</v>
      </c>
      <c r="CB22" s="1035">
        <f t="shared" si="8"/>
        <v>175</v>
      </c>
      <c r="CC22" s="1035">
        <f t="shared" si="8"/>
        <v>288.235294117647</v>
      </c>
      <c r="CD22" s="1035">
        <f t="shared" si="8"/>
        <v>288.235294117647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5" t="s">
        <v>145</v>
      </c>
      <c r="E23" s="936" t="s">
        <v>146</v>
      </c>
      <c r="F23" s="939" t="s">
        <v>147</v>
      </c>
      <c r="G23" s="939" t="s">
        <v>148</v>
      </c>
      <c r="H23" s="939" t="s">
        <v>149</v>
      </c>
      <c r="I23" s="939" t="s">
        <v>150</v>
      </c>
      <c r="J23" s="939" t="s">
        <v>151</v>
      </c>
      <c r="K23" s="952"/>
      <c r="L23" s="569"/>
      <c r="M23" s="955"/>
      <c r="N23" s="955"/>
      <c r="O23" s="955"/>
      <c r="P23" s="955">
        <v>4</v>
      </c>
      <c r="Q23" s="985"/>
      <c r="R23" s="578"/>
      <c r="S23" s="546"/>
      <c r="T23" s="546"/>
      <c r="U23" s="546"/>
      <c r="V23" s="546">
        <v>6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>
        <v>1</v>
      </c>
      <c r="AI23" s="974"/>
      <c r="AJ23" s="577"/>
      <c r="AK23" s="949"/>
      <c r="AL23" s="949"/>
      <c r="AM23" s="949"/>
      <c r="AN23" s="949">
        <v>5</v>
      </c>
      <c r="AO23" s="974"/>
      <c r="AP23" s="579">
        <v>1</v>
      </c>
      <c r="AQ23" s="778"/>
      <c r="AR23" s="778"/>
      <c r="AS23" s="778"/>
      <c r="AT23" s="778">
        <v>8</v>
      </c>
      <c r="AU23" s="977"/>
      <c r="AV23" s="579">
        <v>1</v>
      </c>
      <c r="AW23" s="778"/>
      <c r="AX23" s="778"/>
      <c r="AY23" s="778"/>
      <c r="AZ23" s="778">
        <v>9</v>
      </c>
      <c r="BA23" s="977"/>
      <c r="BB23" s="579">
        <v>0.05</v>
      </c>
      <c r="BC23" s="778"/>
      <c r="BD23" s="778"/>
      <c r="BE23" s="778"/>
      <c r="BF23" s="778">
        <v>1.27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10</v>
      </c>
      <c r="BM23" s="977"/>
      <c r="BN23" s="578">
        <v>20</v>
      </c>
      <c r="BO23" s="546">
        <v>20</v>
      </c>
      <c r="BP23" s="546">
        <v>20</v>
      </c>
      <c r="BQ23" s="546">
        <v>20</v>
      </c>
      <c r="BR23" s="546">
        <v>10</v>
      </c>
      <c r="BS23" s="977"/>
      <c r="BT23" s="599">
        <f t="shared" si="7"/>
        <v>20</v>
      </c>
      <c r="BU23" s="1040">
        <f t="shared" si="7"/>
        <v>20</v>
      </c>
      <c r="BV23" s="1040">
        <f t="shared" si="7"/>
        <v>20</v>
      </c>
      <c r="BW23" s="1040">
        <f t="shared" si="7"/>
        <v>20</v>
      </c>
      <c r="BX23" s="1040">
        <f t="shared" si="7"/>
        <v>20</v>
      </c>
      <c r="BY23" s="977"/>
      <c r="BZ23" s="836">
        <f t="shared" si="8"/>
        <v>2800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110.236220472441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0" t="s">
        <v>155</v>
      </c>
      <c r="G24" s="940" t="s">
        <v>156</v>
      </c>
      <c r="H24" s="940" t="s">
        <v>157</v>
      </c>
      <c r="I24" s="940" t="s">
        <v>158</v>
      </c>
      <c r="J24" s="940" t="s">
        <v>159</v>
      </c>
      <c r="K24" s="953" t="s">
        <v>160</v>
      </c>
      <c r="L24" s="703">
        <v>3</v>
      </c>
      <c r="M24" s="704">
        <v>3</v>
      </c>
      <c r="N24" s="704">
        <v>3</v>
      </c>
      <c r="O24" s="704">
        <v>3</v>
      </c>
      <c r="P24" s="704">
        <v>3</v>
      </c>
      <c r="Q24" s="979">
        <v>4</v>
      </c>
      <c r="R24" s="991">
        <v>15</v>
      </c>
      <c r="S24" s="992">
        <v>13</v>
      </c>
      <c r="T24" s="992">
        <v>3</v>
      </c>
      <c r="U24" s="992">
        <v>5</v>
      </c>
      <c r="V24" s="992">
        <v>10</v>
      </c>
      <c r="W24" s="980">
        <v>6</v>
      </c>
      <c r="X24" s="991"/>
      <c r="Y24" s="992"/>
      <c r="Z24" s="992"/>
      <c r="AA24" s="992"/>
      <c r="AB24" s="992"/>
      <c r="AC24" s="980"/>
      <c r="AD24" s="703">
        <v>1</v>
      </c>
      <c r="AE24" s="704"/>
      <c r="AF24" s="704">
        <v>1</v>
      </c>
      <c r="AG24" s="704">
        <v>1</v>
      </c>
      <c r="AH24" s="704">
        <v>2</v>
      </c>
      <c r="AI24" s="979">
        <v>2</v>
      </c>
      <c r="AJ24" s="703">
        <v>2</v>
      </c>
      <c r="AK24" s="704">
        <v>2</v>
      </c>
      <c r="AL24" s="704">
        <v>3</v>
      </c>
      <c r="AM24" s="704">
        <v>1</v>
      </c>
      <c r="AN24" s="704">
        <v>3</v>
      </c>
      <c r="AO24" s="979">
        <v>5</v>
      </c>
      <c r="AP24" s="1007">
        <v>4</v>
      </c>
      <c r="AQ24" s="1008">
        <v>3</v>
      </c>
      <c r="AR24" s="1008">
        <v>4</v>
      </c>
      <c r="AS24" s="1008">
        <v>4</v>
      </c>
      <c r="AT24" s="1008">
        <v>5</v>
      </c>
      <c r="AU24" s="1011">
        <v>5</v>
      </c>
      <c r="AV24" s="1007">
        <v>4</v>
      </c>
      <c r="AW24" s="1008">
        <v>4</v>
      </c>
      <c r="AX24" s="1008">
        <v>4</v>
      </c>
      <c r="AY24" s="1008">
        <v>4</v>
      </c>
      <c r="AZ24" s="1008">
        <v>5</v>
      </c>
      <c r="BA24" s="1011">
        <v>5</v>
      </c>
      <c r="BB24" s="1007">
        <v>0.49</v>
      </c>
      <c r="BC24" s="1008">
        <v>0.31</v>
      </c>
      <c r="BD24" s="1008">
        <v>0.56</v>
      </c>
      <c r="BE24" s="1008">
        <v>0.42</v>
      </c>
      <c r="BF24" s="1008">
        <v>0.76</v>
      </c>
      <c r="BG24" s="1011">
        <v>0.9</v>
      </c>
      <c r="BH24" s="1025">
        <f t="shared" si="0"/>
        <v>18</v>
      </c>
      <c r="BI24" s="799">
        <f t="shared" si="1"/>
        <v>16</v>
      </c>
      <c r="BJ24" s="799">
        <f t="shared" si="2"/>
        <v>6</v>
      </c>
      <c r="BK24" s="799">
        <f t="shared" si="3"/>
        <v>8</v>
      </c>
      <c r="BL24" s="799">
        <f t="shared" si="4"/>
        <v>13</v>
      </c>
      <c r="BM24" s="1030">
        <f>IF($A$1="补货",Q24+W24+AC24,Q24)</f>
        <v>10</v>
      </c>
      <c r="BN24" s="991"/>
      <c r="BO24" s="992"/>
      <c r="BP24" s="992">
        <v>10</v>
      </c>
      <c r="BQ24" s="992"/>
      <c r="BR24" s="992"/>
      <c r="BS24" s="980">
        <v>10</v>
      </c>
      <c r="BT24" s="798">
        <f t="shared" si="7"/>
        <v>18</v>
      </c>
      <c r="BU24" s="814">
        <f t="shared" si="7"/>
        <v>16</v>
      </c>
      <c r="BV24" s="814">
        <f t="shared" si="7"/>
        <v>16</v>
      </c>
      <c r="BW24" s="814">
        <f t="shared" si="7"/>
        <v>8</v>
      </c>
      <c r="BX24" s="814">
        <f t="shared" si="7"/>
        <v>13</v>
      </c>
      <c r="BY24" s="1041">
        <f t="shared" si="7"/>
        <v>20</v>
      </c>
      <c r="BZ24" s="1034">
        <f t="shared" si="8"/>
        <v>257.142857142857</v>
      </c>
      <c r="CA24" s="1035">
        <f t="shared" si="8"/>
        <v>361.290322580645</v>
      </c>
      <c r="CB24" s="1035">
        <f t="shared" si="8"/>
        <v>200</v>
      </c>
      <c r="CC24" s="1035">
        <f t="shared" si="8"/>
        <v>133.333333333333</v>
      </c>
      <c r="CD24" s="1035">
        <f t="shared" si="8"/>
        <v>119.736842105263</v>
      </c>
      <c r="CE24" s="1054">
        <f t="shared" si="8"/>
        <v>155.555555555556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1" t="s">
        <v>161</v>
      </c>
      <c r="G25" s="941" t="s">
        <v>162</v>
      </c>
      <c r="H25" s="941" t="s">
        <v>163</v>
      </c>
      <c r="I25" s="941" t="s">
        <v>164</v>
      </c>
      <c r="J25" s="941" t="s">
        <v>165</v>
      </c>
      <c r="K25" s="956" t="s">
        <v>166</v>
      </c>
      <c r="L25" s="566">
        <v>6</v>
      </c>
      <c r="M25" s="946">
        <v>7</v>
      </c>
      <c r="N25" s="946"/>
      <c r="O25" s="946">
        <v>8</v>
      </c>
      <c r="P25" s="946">
        <v>1</v>
      </c>
      <c r="Q25" s="993">
        <v>6</v>
      </c>
      <c r="R25" s="994">
        <v>22</v>
      </c>
      <c r="S25" s="995">
        <v>11</v>
      </c>
      <c r="T25" s="995"/>
      <c r="U25" s="995">
        <v>17</v>
      </c>
      <c r="V25" s="995">
        <v>5</v>
      </c>
      <c r="W25" s="996">
        <v>5</v>
      </c>
      <c r="X25" s="994"/>
      <c r="Y25" s="995"/>
      <c r="Z25" s="995">
        <v>10</v>
      </c>
      <c r="AA25" s="995"/>
      <c r="AB25" s="995"/>
      <c r="AC25" s="996"/>
      <c r="AD25" s="566">
        <v>4</v>
      </c>
      <c r="AE25" s="946">
        <v>4</v>
      </c>
      <c r="AF25" s="946">
        <v>3</v>
      </c>
      <c r="AG25" s="946">
        <v>1</v>
      </c>
      <c r="AH25" s="946">
        <v>2</v>
      </c>
      <c r="AI25" s="993">
        <v>3</v>
      </c>
      <c r="AJ25" s="566">
        <v>10</v>
      </c>
      <c r="AK25" s="946">
        <v>8</v>
      </c>
      <c r="AL25" s="946">
        <v>9</v>
      </c>
      <c r="AM25" s="946">
        <v>8</v>
      </c>
      <c r="AN25" s="946">
        <v>12</v>
      </c>
      <c r="AO25" s="993">
        <v>11</v>
      </c>
      <c r="AP25" s="1009">
        <v>14</v>
      </c>
      <c r="AQ25" s="1018">
        <v>18</v>
      </c>
      <c r="AR25" s="1018">
        <v>15</v>
      </c>
      <c r="AS25" s="1018">
        <v>19</v>
      </c>
      <c r="AT25" s="1018">
        <v>22</v>
      </c>
      <c r="AU25" s="1019">
        <v>15</v>
      </c>
      <c r="AV25" s="1009">
        <v>14</v>
      </c>
      <c r="AW25" s="1018">
        <v>20</v>
      </c>
      <c r="AX25" s="1018">
        <v>17</v>
      </c>
      <c r="AY25" s="1018">
        <v>21</v>
      </c>
      <c r="AZ25" s="1018">
        <v>24</v>
      </c>
      <c r="BA25" s="1019">
        <v>16</v>
      </c>
      <c r="BB25" s="1009">
        <v>2.01</v>
      </c>
      <c r="BC25" s="1018">
        <v>2.1</v>
      </c>
      <c r="BD25" s="1018">
        <v>1.87</v>
      </c>
      <c r="BE25" s="1018">
        <v>1.7</v>
      </c>
      <c r="BF25" s="1018">
        <v>2.28</v>
      </c>
      <c r="BG25" s="1019">
        <v>1.99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25</v>
      </c>
      <c r="BL25" s="801">
        <f t="shared" si="4"/>
        <v>6</v>
      </c>
      <c r="BM25" s="1032">
        <f>IF($A$1="补货",Q25+W25+AC25,Q25)</f>
        <v>11</v>
      </c>
      <c r="BN25" s="994">
        <v>10</v>
      </c>
      <c r="BO25" s="995">
        <v>20</v>
      </c>
      <c r="BP25" s="995">
        <v>20</v>
      </c>
      <c r="BQ25" s="995">
        <v>10</v>
      </c>
      <c r="BR25" s="995">
        <v>30</v>
      </c>
      <c r="BS25" s="996">
        <v>20</v>
      </c>
      <c r="BT25" s="815">
        <f t="shared" si="7"/>
        <v>38</v>
      </c>
      <c r="BU25" s="816">
        <f t="shared" si="7"/>
        <v>38</v>
      </c>
      <c r="BV25" s="816">
        <f t="shared" si="7"/>
        <v>30</v>
      </c>
      <c r="BW25" s="816">
        <f t="shared" si="7"/>
        <v>35</v>
      </c>
      <c r="BX25" s="816">
        <f t="shared" si="7"/>
        <v>36</v>
      </c>
      <c r="BY25" s="1047">
        <f t="shared" si="7"/>
        <v>31</v>
      </c>
      <c r="BZ25" s="1038">
        <f t="shared" si="8"/>
        <v>132.338308457711</v>
      </c>
      <c r="CA25" s="1046">
        <f t="shared" si="8"/>
        <v>126.666666666667</v>
      </c>
      <c r="CB25" s="1046">
        <f t="shared" si="8"/>
        <v>112.299465240642</v>
      </c>
      <c r="CC25" s="1046">
        <f t="shared" si="8"/>
        <v>144.117647058824</v>
      </c>
      <c r="CD25" s="1046">
        <f t="shared" si="8"/>
        <v>110.526315789474</v>
      </c>
      <c r="CE25" s="1057">
        <f t="shared" si="8"/>
        <v>109.045226130653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1" t="s">
        <v>167</v>
      </c>
      <c r="G26" s="941" t="s">
        <v>168</v>
      </c>
      <c r="H26" s="941" t="s">
        <v>169</v>
      </c>
      <c r="I26" s="941" t="s">
        <v>170</v>
      </c>
      <c r="J26" s="941" t="s">
        <v>171</v>
      </c>
      <c r="K26" s="956" t="s">
        <v>172</v>
      </c>
      <c r="L26" s="566">
        <v>4</v>
      </c>
      <c r="M26" s="946">
        <v>3</v>
      </c>
      <c r="N26" s="946">
        <v>1</v>
      </c>
      <c r="O26" s="946">
        <v>1</v>
      </c>
      <c r="P26" s="946">
        <v>3</v>
      </c>
      <c r="Q26" s="993">
        <v>5</v>
      </c>
      <c r="R26" s="994">
        <v>5</v>
      </c>
      <c r="S26" s="995">
        <v>5</v>
      </c>
      <c r="T26" s="995">
        <v>10</v>
      </c>
      <c r="U26" s="995">
        <v>10</v>
      </c>
      <c r="V26" s="995">
        <v>8</v>
      </c>
      <c r="W26" s="996">
        <v>10</v>
      </c>
      <c r="X26" s="994"/>
      <c r="Y26" s="995"/>
      <c r="Z26" s="995"/>
      <c r="AA26" s="995"/>
      <c r="AB26" s="995"/>
      <c r="AC26" s="996"/>
      <c r="AD26" s="566">
        <v>1</v>
      </c>
      <c r="AE26" s="946">
        <v>1</v>
      </c>
      <c r="AF26" s="946"/>
      <c r="AG26" s="946">
        <v>2</v>
      </c>
      <c r="AH26" s="946"/>
      <c r="AI26" s="993">
        <v>1</v>
      </c>
      <c r="AJ26" s="566">
        <v>3</v>
      </c>
      <c r="AK26" s="946">
        <v>2</v>
      </c>
      <c r="AL26" s="946">
        <v>1</v>
      </c>
      <c r="AM26" s="946">
        <v>2</v>
      </c>
      <c r="AN26" s="946">
        <v>2</v>
      </c>
      <c r="AO26" s="993">
        <v>3</v>
      </c>
      <c r="AP26" s="1009">
        <v>3</v>
      </c>
      <c r="AQ26" s="1018">
        <v>2</v>
      </c>
      <c r="AR26" s="1018">
        <v>1</v>
      </c>
      <c r="AS26" s="1018">
        <v>2</v>
      </c>
      <c r="AT26" s="1018">
        <v>2</v>
      </c>
      <c r="AU26" s="1019">
        <v>3</v>
      </c>
      <c r="AV26" s="1009">
        <v>3</v>
      </c>
      <c r="AW26" s="1018">
        <v>3</v>
      </c>
      <c r="AX26" s="1018">
        <v>1</v>
      </c>
      <c r="AY26" s="1018">
        <v>2</v>
      </c>
      <c r="AZ26" s="1018">
        <v>2</v>
      </c>
      <c r="BA26" s="1019">
        <v>3</v>
      </c>
      <c r="BB26" s="1009">
        <v>0.51</v>
      </c>
      <c r="BC26" s="1018">
        <v>0.41</v>
      </c>
      <c r="BD26" s="1018">
        <v>0.12</v>
      </c>
      <c r="BE26" s="1018">
        <v>0.54</v>
      </c>
      <c r="BF26" s="1018">
        <v>0.24</v>
      </c>
      <c r="BG26" s="1019">
        <v>0.51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32">
        <f>IF($A$1="补货",Q26+W26+AC26,Q26)</f>
        <v>15</v>
      </c>
      <c r="BN26" s="994"/>
      <c r="BO26" s="995"/>
      <c r="BP26" s="995"/>
      <c r="BQ26" s="995"/>
      <c r="BR26" s="995"/>
      <c r="BS26" s="996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47">
        <f t="shared" si="7"/>
        <v>15</v>
      </c>
      <c r="BZ26" s="1038">
        <f t="shared" si="8"/>
        <v>123.529411764706</v>
      </c>
      <c r="CA26" s="1046">
        <f t="shared" si="8"/>
        <v>136.585365853659</v>
      </c>
      <c r="CB26" s="1046">
        <f t="shared" si="8"/>
        <v>641.666666666667</v>
      </c>
      <c r="CC26" s="1046">
        <f t="shared" si="8"/>
        <v>142.592592592593</v>
      </c>
      <c r="CD26" s="1046">
        <f t="shared" si="8"/>
        <v>320.833333333333</v>
      </c>
      <c r="CE26" s="1057">
        <f t="shared" si="8"/>
        <v>205.882352941176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39" t="s">
        <v>173</v>
      </c>
      <c r="G27" s="939" t="s">
        <v>174</v>
      </c>
      <c r="H27" s="939" t="s">
        <v>175</v>
      </c>
      <c r="I27" s="939" t="s">
        <v>176</v>
      </c>
      <c r="J27" s="939" t="s">
        <v>177</v>
      </c>
      <c r="K27" s="954" t="s">
        <v>178</v>
      </c>
      <c r="L27" s="577">
        <v>9</v>
      </c>
      <c r="M27" s="949">
        <v>3</v>
      </c>
      <c r="N27" s="949">
        <v>1</v>
      </c>
      <c r="O27" s="949">
        <v>3</v>
      </c>
      <c r="P27" s="949">
        <v>3</v>
      </c>
      <c r="Q27" s="981">
        <v>6</v>
      </c>
      <c r="R27" s="997">
        <v>5</v>
      </c>
      <c r="S27" s="998">
        <v>7</v>
      </c>
      <c r="T27" s="998">
        <v>17</v>
      </c>
      <c r="U27" s="998">
        <v>8</v>
      </c>
      <c r="V27" s="998">
        <v>1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/>
      <c r="AF27" s="949">
        <v>1</v>
      </c>
      <c r="AG27" s="949"/>
      <c r="AH27" s="949"/>
      <c r="AI27" s="981"/>
      <c r="AJ27" s="577">
        <v>1</v>
      </c>
      <c r="AK27" s="949">
        <v>1</v>
      </c>
      <c r="AL27" s="949">
        <v>2</v>
      </c>
      <c r="AM27" s="949"/>
      <c r="AN27" s="949">
        <v>3</v>
      </c>
      <c r="AO27" s="981">
        <v>1</v>
      </c>
      <c r="AP27" s="1012">
        <v>2</v>
      </c>
      <c r="AQ27" s="1013">
        <v>2</v>
      </c>
      <c r="AR27" s="1013">
        <v>4</v>
      </c>
      <c r="AS27" s="1013"/>
      <c r="AT27" s="1013">
        <v>3</v>
      </c>
      <c r="AU27" s="1014">
        <v>1</v>
      </c>
      <c r="AV27" s="1012">
        <v>2</v>
      </c>
      <c r="AW27" s="1013">
        <v>2</v>
      </c>
      <c r="AX27" s="1013">
        <v>4</v>
      </c>
      <c r="AY27" s="1013"/>
      <c r="AZ27" s="1013">
        <v>3</v>
      </c>
      <c r="BA27" s="1014">
        <v>1</v>
      </c>
      <c r="BB27" s="1012">
        <v>0.17</v>
      </c>
      <c r="BC27" s="1013">
        <v>0.17</v>
      </c>
      <c r="BD27" s="1013">
        <v>0.49</v>
      </c>
      <c r="BE27" s="1013"/>
      <c r="BF27" s="1013">
        <v>0.36</v>
      </c>
      <c r="BG27" s="1014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31">
        <f>IF($A$1="补货",Q27+W27+AC27,Q27)</f>
        <v>21</v>
      </c>
      <c r="BN27" s="997"/>
      <c r="BO27" s="998"/>
      <c r="BP27" s="998"/>
      <c r="BQ27" s="998"/>
      <c r="BR27" s="998">
        <v>10</v>
      </c>
      <c r="BS27" s="984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14</v>
      </c>
      <c r="BY27" s="1042">
        <f t="shared" si="7"/>
        <v>21</v>
      </c>
      <c r="BZ27" s="1043">
        <f t="shared" si="8"/>
        <v>576.470588235294</v>
      </c>
      <c r="CA27" s="1044">
        <f t="shared" si="8"/>
        <v>411.764705882353</v>
      </c>
      <c r="CB27" s="1044">
        <f t="shared" si="8"/>
        <v>257.142857142857</v>
      </c>
      <c r="CC27" s="1044" t="str">
        <f t="shared" si="8"/>
        <v>-</v>
      </c>
      <c r="CD27" s="1044">
        <f t="shared" si="8"/>
        <v>272.222222222222</v>
      </c>
      <c r="CE27" s="1055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2" t="s">
        <v>181</v>
      </c>
      <c r="G28" s="942" t="s">
        <v>182</v>
      </c>
      <c r="H28" s="942" t="s">
        <v>183</v>
      </c>
      <c r="I28" s="942" t="s">
        <v>184</v>
      </c>
      <c r="J28" s="957"/>
      <c r="K28" s="958"/>
      <c r="L28" s="959">
        <v>4</v>
      </c>
      <c r="M28" s="960">
        <v>3</v>
      </c>
      <c r="N28" s="960">
        <v>1</v>
      </c>
      <c r="O28" s="960">
        <v>7</v>
      </c>
      <c r="P28" s="961"/>
      <c r="Q28" s="999"/>
      <c r="R28" s="1000"/>
      <c r="S28" s="1001">
        <v>8</v>
      </c>
      <c r="T28" s="1001"/>
      <c r="U28" s="1001">
        <v>5</v>
      </c>
      <c r="V28" s="1002"/>
      <c r="W28" s="1003"/>
      <c r="X28" s="1000"/>
      <c r="Y28" s="1001"/>
      <c r="Z28" s="1001">
        <v>5</v>
      </c>
      <c r="AA28" s="1001"/>
      <c r="AB28" s="1002"/>
      <c r="AC28" s="1003"/>
      <c r="AD28" s="959"/>
      <c r="AE28" s="960">
        <v>1</v>
      </c>
      <c r="AF28" s="960">
        <v>1</v>
      </c>
      <c r="AG28" s="960">
        <v>1</v>
      </c>
      <c r="AH28" s="961"/>
      <c r="AI28" s="999"/>
      <c r="AJ28" s="959">
        <v>1</v>
      </c>
      <c r="AK28" s="960">
        <v>1</v>
      </c>
      <c r="AL28" s="960">
        <v>2</v>
      </c>
      <c r="AM28" s="960">
        <v>1</v>
      </c>
      <c r="AN28" s="961"/>
      <c r="AO28" s="999"/>
      <c r="AP28" s="1020">
        <v>3</v>
      </c>
      <c r="AQ28" s="1021">
        <v>2</v>
      </c>
      <c r="AR28" s="1021">
        <v>4</v>
      </c>
      <c r="AS28" s="1021">
        <v>1</v>
      </c>
      <c r="AT28" s="1002"/>
      <c r="AU28" s="1003"/>
      <c r="AV28" s="1020">
        <v>3</v>
      </c>
      <c r="AW28" s="1021">
        <v>2</v>
      </c>
      <c r="AX28" s="1021">
        <v>4</v>
      </c>
      <c r="AY28" s="1021">
        <v>1</v>
      </c>
      <c r="AZ28" s="1002"/>
      <c r="BA28" s="1003"/>
      <c r="BB28" s="1020">
        <v>0.22</v>
      </c>
      <c r="BC28" s="1021">
        <v>0.32</v>
      </c>
      <c r="BD28" s="1021">
        <v>0.49</v>
      </c>
      <c r="BE28" s="1021">
        <v>0.27</v>
      </c>
      <c r="BF28" s="1002"/>
      <c r="BG28" s="1003"/>
      <c r="BH28" s="1027">
        <f t="shared" ref="BH28:BK30" si="13">IF($A$1="补货",L28+R28+X28,L28)</f>
        <v>4</v>
      </c>
      <c r="BI28" s="1028">
        <f t="shared" si="13"/>
        <v>11</v>
      </c>
      <c r="BJ28" s="1028">
        <f t="shared" si="13"/>
        <v>6</v>
      </c>
      <c r="BK28" s="1028">
        <f t="shared" si="13"/>
        <v>12</v>
      </c>
      <c r="BL28" s="1002"/>
      <c r="BM28" s="1003"/>
      <c r="BN28" s="1000"/>
      <c r="BO28" s="1001"/>
      <c r="BP28" s="1001">
        <v>5</v>
      </c>
      <c r="BQ28" s="1001"/>
      <c r="BR28" s="1002"/>
      <c r="BS28" s="1003"/>
      <c r="BT28" s="1033">
        <f t="shared" si="7"/>
        <v>4</v>
      </c>
      <c r="BU28" s="1048">
        <f t="shared" si="7"/>
        <v>11</v>
      </c>
      <c r="BV28" s="1048">
        <f t="shared" si="7"/>
        <v>11</v>
      </c>
      <c r="BW28" s="1048">
        <f t="shared" si="7"/>
        <v>12</v>
      </c>
      <c r="BX28" s="1002"/>
      <c r="BY28" s="1003"/>
      <c r="BZ28" s="1049">
        <f t="shared" si="8"/>
        <v>127.272727272727</v>
      </c>
      <c r="CA28" s="1050">
        <f t="shared" si="8"/>
        <v>240.625</v>
      </c>
      <c r="CB28" s="1050">
        <f t="shared" si="8"/>
        <v>157.142857142857</v>
      </c>
      <c r="CC28" s="1050">
        <f t="shared" si="8"/>
        <v>311.111111111111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0" t="s">
        <v>186</v>
      </c>
      <c r="G29" s="940" t="s">
        <v>187</v>
      </c>
      <c r="H29" s="940" t="s">
        <v>188</v>
      </c>
      <c r="I29" s="940" t="s">
        <v>189</v>
      </c>
      <c r="J29" s="940" t="s">
        <v>190</v>
      </c>
      <c r="K29" s="950"/>
      <c r="L29" s="703">
        <v>5</v>
      </c>
      <c r="M29" s="704">
        <v>6</v>
      </c>
      <c r="N29" s="704">
        <v>7</v>
      </c>
      <c r="O29" s="704">
        <v>5</v>
      </c>
      <c r="P29" s="704">
        <v>6</v>
      </c>
      <c r="Q29" s="965"/>
      <c r="R29" s="991">
        <v>5</v>
      </c>
      <c r="S29" s="992">
        <v>10</v>
      </c>
      <c r="T29" s="992">
        <v>57</v>
      </c>
      <c r="U29" s="992"/>
      <c r="V29" s="992">
        <v>16</v>
      </c>
      <c r="W29" s="968"/>
      <c r="X29" s="991"/>
      <c r="Y29" s="992"/>
      <c r="Z29" s="992"/>
      <c r="AA29" s="992"/>
      <c r="AB29" s="992"/>
      <c r="AC29" s="968"/>
      <c r="AD29" s="703"/>
      <c r="AE29" s="704">
        <v>2</v>
      </c>
      <c r="AF29" s="704">
        <v>5</v>
      </c>
      <c r="AG29" s="704">
        <v>7</v>
      </c>
      <c r="AH29" s="704">
        <v>3</v>
      </c>
      <c r="AI29" s="965"/>
      <c r="AJ29" s="703">
        <v>2</v>
      </c>
      <c r="AK29" s="704">
        <v>5</v>
      </c>
      <c r="AL29" s="704">
        <v>10</v>
      </c>
      <c r="AM29" s="704">
        <v>24</v>
      </c>
      <c r="AN29" s="704">
        <v>9</v>
      </c>
      <c r="AO29" s="965"/>
      <c r="AP29" s="1007">
        <v>3</v>
      </c>
      <c r="AQ29" s="1008">
        <v>7</v>
      </c>
      <c r="AR29" s="1008">
        <v>18</v>
      </c>
      <c r="AS29" s="1008">
        <v>33</v>
      </c>
      <c r="AT29" s="1008">
        <v>13</v>
      </c>
      <c r="AU29" s="968"/>
      <c r="AV29" s="1007">
        <v>4</v>
      </c>
      <c r="AW29" s="1008">
        <v>7</v>
      </c>
      <c r="AX29" s="1008">
        <v>19</v>
      </c>
      <c r="AY29" s="1008">
        <v>34</v>
      </c>
      <c r="AZ29" s="1008">
        <v>15</v>
      </c>
      <c r="BA29" s="968"/>
      <c r="BB29" s="1007">
        <v>0.31</v>
      </c>
      <c r="BC29" s="1008">
        <v>1.35</v>
      </c>
      <c r="BD29" s="1008">
        <v>2.38</v>
      </c>
      <c r="BE29" s="1008">
        <v>4.76</v>
      </c>
      <c r="BF29" s="1008">
        <v>2.12</v>
      </c>
      <c r="BG29" s="968"/>
      <c r="BH29" s="1025">
        <f t="shared" si="13"/>
        <v>10</v>
      </c>
      <c r="BI29" s="799">
        <f t="shared" si="13"/>
        <v>16</v>
      </c>
      <c r="BJ29" s="799">
        <f t="shared" si="13"/>
        <v>64</v>
      </c>
      <c r="BK29" s="799">
        <f t="shared" si="13"/>
        <v>5</v>
      </c>
      <c r="BL29" s="799">
        <f>IF($A$1="补货",P29+V29+AB29,P29)</f>
        <v>22</v>
      </c>
      <c r="BM29" s="968"/>
      <c r="BN29" s="991"/>
      <c r="BO29" s="992">
        <v>20</v>
      </c>
      <c r="BP29" s="992"/>
      <c r="BQ29" s="992">
        <v>80</v>
      </c>
      <c r="BR29" s="992">
        <v>30</v>
      </c>
      <c r="BS29" s="968"/>
      <c r="BT29" s="798">
        <f t="shared" si="7"/>
        <v>10</v>
      </c>
      <c r="BU29" s="814">
        <f t="shared" si="7"/>
        <v>36</v>
      </c>
      <c r="BV29" s="814">
        <f t="shared" si="7"/>
        <v>64</v>
      </c>
      <c r="BW29" s="814">
        <f t="shared" si="7"/>
        <v>85</v>
      </c>
      <c r="BX29" s="814">
        <f t="shared" si="7"/>
        <v>52</v>
      </c>
      <c r="BY29" s="968"/>
      <c r="BZ29" s="1034">
        <f t="shared" si="8"/>
        <v>225.806451612903</v>
      </c>
      <c r="CA29" s="1035">
        <f t="shared" si="8"/>
        <v>186.666666666667</v>
      </c>
      <c r="CB29" s="1035">
        <f t="shared" si="8"/>
        <v>188.235294117647</v>
      </c>
      <c r="CC29" s="1035">
        <f t="shared" si="8"/>
        <v>125</v>
      </c>
      <c r="CD29" s="1035">
        <f t="shared" si="8"/>
        <v>171.698113207547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39" t="s">
        <v>191</v>
      </c>
      <c r="G30" s="939" t="s">
        <v>192</v>
      </c>
      <c r="H30" s="939" t="s">
        <v>193</v>
      </c>
      <c r="I30" s="939" t="s">
        <v>194</v>
      </c>
      <c r="J30" s="939" t="s">
        <v>195</v>
      </c>
      <c r="K30" s="952"/>
      <c r="L30" s="709">
        <v>5</v>
      </c>
      <c r="M30" s="710">
        <v>3</v>
      </c>
      <c r="N30" s="710">
        <v>2</v>
      </c>
      <c r="O30" s="710"/>
      <c r="P30" s="710">
        <v>10</v>
      </c>
      <c r="Q30" s="974"/>
      <c r="R30" s="997">
        <v>14</v>
      </c>
      <c r="S30" s="998">
        <v>16</v>
      </c>
      <c r="T30" s="998"/>
      <c r="U30" s="998"/>
      <c r="V30" s="998">
        <v>6</v>
      </c>
      <c r="W30" s="977"/>
      <c r="X30" s="997"/>
      <c r="Y30" s="998"/>
      <c r="Z30" s="998"/>
      <c r="AA30" s="998"/>
      <c r="AB30" s="998"/>
      <c r="AC30" s="977"/>
      <c r="AD30" s="709"/>
      <c r="AE30" s="710">
        <v>1</v>
      </c>
      <c r="AF30" s="710">
        <v>4</v>
      </c>
      <c r="AG30" s="710">
        <v>7</v>
      </c>
      <c r="AH30" s="710">
        <v>1</v>
      </c>
      <c r="AI30" s="974"/>
      <c r="AJ30" s="709">
        <v>2</v>
      </c>
      <c r="AK30" s="710">
        <v>2</v>
      </c>
      <c r="AL30" s="710">
        <v>7</v>
      </c>
      <c r="AM30" s="710">
        <v>20</v>
      </c>
      <c r="AN30" s="710">
        <v>6</v>
      </c>
      <c r="AO30" s="974"/>
      <c r="AP30" s="1012">
        <v>2</v>
      </c>
      <c r="AQ30" s="1013">
        <v>3</v>
      </c>
      <c r="AR30" s="1013">
        <v>11</v>
      </c>
      <c r="AS30" s="1013">
        <v>27</v>
      </c>
      <c r="AT30" s="1013">
        <v>10</v>
      </c>
      <c r="AU30" s="977"/>
      <c r="AV30" s="1012">
        <v>2</v>
      </c>
      <c r="AW30" s="1013">
        <v>4</v>
      </c>
      <c r="AX30" s="1013">
        <v>11</v>
      </c>
      <c r="AY30" s="1013">
        <v>31</v>
      </c>
      <c r="AZ30" s="1013">
        <v>11</v>
      </c>
      <c r="BA30" s="977"/>
      <c r="BB30" s="1012">
        <v>0.24</v>
      </c>
      <c r="BC30" s="1013">
        <v>0.46</v>
      </c>
      <c r="BD30" s="1013">
        <v>1.65</v>
      </c>
      <c r="BE30" s="1013">
        <v>4.23</v>
      </c>
      <c r="BF30" s="1013">
        <v>1.44</v>
      </c>
      <c r="BG30" s="977"/>
      <c r="BH30" s="802">
        <f t="shared" si="13"/>
        <v>19</v>
      </c>
      <c r="BI30" s="803">
        <f t="shared" si="13"/>
        <v>19</v>
      </c>
      <c r="BJ30" s="803">
        <f t="shared" si="13"/>
        <v>2</v>
      </c>
      <c r="BK30" s="803">
        <f t="shared" si="13"/>
        <v>0</v>
      </c>
      <c r="BL30" s="803">
        <f>IF($A$1="补货",P30+V30+AB30,P30)</f>
        <v>16</v>
      </c>
      <c r="BM30" s="977"/>
      <c r="BN30" s="997"/>
      <c r="BO30" s="998"/>
      <c r="BP30" s="998">
        <v>30</v>
      </c>
      <c r="BQ30" s="998">
        <v>80</v>
      </c>
      <c r="BR30" s="998">
        <v>20</v>
      </c>
      <c r="BS30" s="977"/>
      <c r="BT30" s="817">
        <f t="shared" si="7"/>
        <v>19</v>
      </c>
      <c r="BU30" s="818">
        <f t="shared" si="7"/>
        <v>19</v>
      </c>
      <c r="BV30" s="818">
        <f t="shared" si="7"/>
        <v>32</v>
      </c>
      <c r="BW30" s="818">
        <f t="shared" si="7"/>
        <v>80</v>
      </c>
      <c r="BX30" s="818">
        <f t="shared" si="7"/>
        <v>36</v>
      </c>
      <c r="BY30" s="977"/>
      <c r="BZ30" s="1043">
        <f t="shared" si="8"/>
        <v>554.166666666667</v>
      </c>
      <c r="CA30" s="1044">
        <f t="shared" si="8"/>
        <v>289.130434782609</v>
      </c>
      <c r="CB30" s="1044">
        <f t="shared" si="8"/>
        <v>135.757575757576</v>
      </c>
      <c r="CC30" s="1044">
        <f t="shared" si="8"/>
        <v>132.387706855792</v>
      </c>
      <c r="CD30" s="1044">
        <f t="shared" si="8"/>
        <v>175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144" t="s">
        <v>445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189" t="s">
        <v>445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190" t="s">
        <v>445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548</v>
      </c>
      <c r="C67" s="145" t="s">
        <v>441</v>
      </c>
      <c r="D67" s="146" t="s">
        <v>549</v>
      </c>
      <c r="E67" s="147"/>
      <c r="F67" s="148" t="s">
        <v>16</v>
      </c>
      <c r="G67" s="148" t="s">
        <v>470</v>
      </c>
      <c r="H67" s="148" t="s">
        <v>448</v>
      </c>
      <c r="I67" s="191" t="s">
        <v>445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472</v>
      </c>
      <c r="H68" s="152" t="s">
        <v>451</v>
      </c>
      <c r="I68" s="152" t="s">
        <v>445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474</v>
      </c>
      <c r="H69" s="156" t="s">
        <v>454</v>
      </c>
      <c r="I69" s="198" t="s">
        <v>445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585</v>
      </c>
      <c r="C90" s="145" t="s">
        <v>477</v>
      </c>
      <c r="D90" s="146" t="s">
        <v>586</v>
      </c>
      <c r="E90" s="147"/>
      <c r="F90" s="148" t="s">
        <v>16</v>
      </c>
      <c r="G90" s="148" t="s">
        <v>470</v>
      </c>
      <c r="H90" s="148" t="s">
        <v>448</v>
      </c>
      <c r="I90" s="191" t="s">
        <v>458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472</v>
      </c>
      <c r="H91" s="152" t="s">
        <v>451</v>
      </c>
      <c r="I91" s="152" t="s">
        <v>458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474</v>
      </c>
      <c r="H92" s="156" t="s">
        <v>454</v>
      </c>
      <c r="I92" s="198" t="s">
        <v>458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217" t="s">
        <v>458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223" t="s">
        <v>458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224" t="s">
        <v>458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03" t="s">
        <v>458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601</v>
      </c>
      <c r="C100" s="169" t="s">
        <v>477</v>
      </c>
      <c r="D100" s="170" t="s">
        <v>602</v>
      </c>
      <c r="E100" s="147"/>
      <c r="F100" s="148" t="s">
        <v>16</v>
      </c>
      <c r="G100" s="148" t="s">
        <v>470</v>
      </c>
      <c r="H100" s="148" t="s">
        <v>448</v>
      </c>
      <c r="I100" s="148" t="s">
        <v>458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472</v>
      </c>
      <c r="H101" s="152" t="s">
        <v>451</v>
      </c>
      <c r="I101" s="152" t="s">
        <v>458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474</v>
      </c>
      <c r="H102" s="156" t="s">
        <v>454</v>
      </c>
      <c r="I102" s="156" t="s">
        <v>458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225" t="s">
        <v>458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202" t="s">
        <v>458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26" t="s">
        <v>458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477</v>
      </c>
      <c r="D112" s="179" t="s">
        <v>625</v>
      </c>
      <c r="E112" s="180"/>
      <c r="F112" s="148" t="s">
        <v>16</v>
      </c>
      <c r="G112" s="148" t="s">
        <v>470</v>
      </c>
      <c r="H112" s="148" t="s">
        <v>448</v>
      </c>
      <c r="I112" s="148" t="s">
        <v>458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472</v>
      </c>
      <c r="H113" s="152" t="s">
        <v>451</v>
      </c>
      <c r="I113" s="152" t="s">
        <v>458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474</v>
      </c>
      <c r="H114" s="156" t="s">
        <v>454</v>
      </c>
      <c r="I114" s="156" t="s">
        <v>458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144" t="s">
        <v>445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189" t="s">
        <v>445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26" t="s">
        <v>458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477</v>
      </c>
      <c r="D118" s="162" t="s">
        <v>1442</v>
      </c>
      <c r="E118" s="167"/>
      <c r="F118" s="95" t="s">
        <v>16</v>
      </c>
      <c r="G118" s="67" t="s">
        <v>1443</v>
      </c>
      <c r="H118" s="67" t="s">
        <v>632</v>
      </c>
      <c r="I118" s="213" t="s">
        <v>445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634</v>
      </c>
      <c r="H119" s="62" t="s">
        <v>448</v>
      </c>
      <c r="I119" s="142" t="s">
        <v>445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636</v>
      </c>
      <c r="H120" s="65" t="s">
        <v>451</v>
      </c>
      <c r="I120" s="203" t="s">
        <v>458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639</v>
      </c>
      <c r="C121" s="145" t="s">
        <v>477</v>
      </c>
      <c r="D121" s="146" t="s">
        <v>640</v>
      </c>
      <c r="E121" s="185"/>
      <c r="F121" s="148" t="s">
        <v>16</v>
      </c>
      <c r="G121" s="186" t="s">
        <v>641</v>
      </c>
      <c r="H121" s="186" t="s">
        <v>444</v>
      </c>
      <c r="I121" s="191" t="s">
        <v>445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643</v>
      </c>
      <c r="H122" s="187" t="s">
        <v>448</v>
      </c>
      <c r="I122" s="152" t="s">
        <v>458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645</v>
      </c>
      <c r="H123" s="187" t="s">
        <v>451</v>
      </c>
      <c r="I123" s="152" t="s">
        <v>458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647</v>
      </c>
      <c r="H124" s="188" t="s">
        <v>454</v>
      </c>
      <c r="I124" s="198" t="s">
        <v>458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477</v>
      </c>
      <c r="D125" s="146" t="s">
        <v>649</v>
      </c>
      <c r="E125" s="147"/>
      <c r="F125" s="148" t="s">
        <v>16</v>
      </c>
      <c r="G125" s="186" t="s">
        <v>641</v>
      </c>
      <c r="H125" s="186" t="s">
        <v>444</v>
      </c>
      <c r="I125" s="148" t="s">
        <v>445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643</v>
      </c>
      <c r="H126" s="187" t="s">
        <v>448</v>
      </c>
      <c r="I126" s="152" t="s">
        <v>458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645</v>
      </c>
      <c r="H127" s="187" t="s">
        <v>451</v>
      </c>
      <c r="I127" s="152" t="s">
        <v>458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647</v>
      </c>
      <c r="H128" s="188" t="s">
        <v>454</v>
      </c>
      <c r="I128" s="156" t="s">
        <v>458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654</v>
      </c>
      <c r="C129" s="145" t="s">
        <v>477</v>
      </c>
      <c r="D129" s="146" t="s">
        <v>1444</v>
      </c>
      <c r="E129" s="147"/>
      <c r="F129" s="148" t="s">
        <v>16</v>
      </c>
      <c r="G129" s="186" t="s">
        <v>643</v>
      </c>
      <c r="H129" s="186" t="s">
        <v>448</v>
      </c>
      <c r="I129" s="148" t="s">
        <v>458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657</v>
      </c>
      <c r="H130" s="187" t="s">
        <v>560</v>
      </c>
      <c r="I130" s="152" t="s">
        <v>458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659</v>
      </c>
      <c r="H131" s="188" t="s">
        <v>562</v>
      </c>
      <c r="I131" s="198" t="s">
        <v>458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477</v>
      </c>
      <c r="D132" s="230" t="s">
        <v>655</v>
      </c>
      <c r="E132" s="147"/>
      <c r="F132" s="148" t="s">
        <v>16</v>
      </c>
      <c r="G132" s="186" t="s">
        <v>643</v>
      </c>
      <c r="H132" s="186" t="s">
        <v>448</v>
      </c>
      <c r="I132" s="148" t="s">
        <v>458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657</v>
      </c>
      <c r="H133" s="187" t="s">
        <v>560</v>
      </c>
      <c r="I133" s="152" t="s">
        <v>458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659</v>
      </c>
      <c r="H134" s="188" t="s">
        <v>562</v>
      </c>
      <c r="I134" s="156" t="s">
        <v>458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1445</v>
      </c>
      <c r="C135" s="59" t="s">
        <v>441</v>
      </c>
      <c r="D135" s="60" t="s">
        <v>1446</v>
      </c>
      <c r="E135" s="232"/>
      <c r="F135" s="67" t="s">
        <v>16</v>
      </c>
      <c r="G135" s="67" t="s">
        <v>643</v>
      </c>
      <c r="H135" s="233" t="s">
        <v>448</v>
      </c>
      <c r="I135" s="256" t="s">
        <v>445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665</v>
      </c>
      <c r="H136" s="235" t="s">
        <v>451</v>
      </c>
      <c r="I136" s="257" t="s">
        <v>445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647</v>
      </c>
      <c r="H137" s="237" t="s">
        <v>454</v>
      </c>
      <c r="I137" s="258" t="s">
        <v>445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1447</v>
      </c>
      <c r="E138" s="238"/>
      <c r="F138" s="86" t="s">
        <v>16</v>
      </c>
      <c r="G138" s="86" t="s">
        <v>643</v>
      </c>
      <c r="H138" s="239" t="s">
        <v>448</v>
      </c>
      <c r="I138" s="259" t="s">
        <v>445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665</v>
      </c>
      <c r="H139" s="235" t="s">
        <v>451</v>
      </c>
      <c r="I139" s="260" t="s">
        <v>445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647</v>
      </c>
      <c r="H140" s="241" t="s">
        <v>454</v>
      </c>
      <c r="I140" s="261" t="s">
        <v>445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1448</v>
      </c>
      <c r="E141" s="232"/>
      <c r="F141" s="67" t="s">
        <v>16</v>
      </c>
      <c r="G141" s="67" t="s">
        <v>643</v>
      </c>
      <c r="H141" s="233" t="s">
        <v>448</v>
      </c>
      <c r="I141" s="256" t="s">
        <v>445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665</v>
      </c>
      <c r="H142" s="235" t="s">
        <v>451</v>
      </c>
      <c r="I142" s="257" t="s">
        <v>445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647</v>
      </c>
      <c r="H143" s="237" t="s">
        <v>454</v>
      </c>
      <c r="I143" s="258" t="s">
        <v>445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1449</v>
      </c>
      <c r="E144" s="232"/>
      <c r="F144" s="67" t="s">
        <v>16</v>
      </c>
      <c r="G144" s="67" t="s">
        <v>643</v>
      </c>
      <c r="H144" s="233" t="s">
        <v>448</v>
      </c>
      <c r="I144" s="262" t="s">
        <v>445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665</v>
      </c>
      <c r="H145" s="235" t="s">
        <v>451</v>
      </c>
      <c r="I145" s="260" t="s">
        <v>445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647</v>
      </c>
      <c r="H146" s="241" t="s">
        <v>454</v>
      </c>
      <c r="I146" s="261" t="s">
        <v>445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441</v>
      </c>
      <c r="D147" s="162" t="s">
        <v>662</v>
      </c>
      <c r="E147" s="242"/>
      <c r="F147" s="67" t="s">
        <v>16</v>
      </c>
      <c r="G147" s="67" t="s">
        <v>641</v>
      </c>
      <c r="H147" s="233" t="s">
        <v>444</v>
      </c>
      <c r="I147" s="262" t="s">
        <v>445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643</v>
      </c>
      <c r="H148" s="235" t="s">
        <v>448</v>
      </c>
      <c r="I148" s="260" t="s">
        <v>445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665</v>
      </c>
      <c r="H149" s="235" t="s">
        <v>451</v>
      </c>
      <c r="I149" s="260" t="s">
        <v>445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647</v>
      </c>
      <c r="H150" s="237" t="s">
        <v>454</v>
      </c>
      <c r="I150" s="263" t="s">
        <v>445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16</v>
      </c>
      <c r="G151" s="86" t="s">
        <v>641</v>
      </c>
      <c r="H151" s="239" t="s">
        <v>444</v>
      </c>
      <c r="I151" s="259" t="s">
        <v>445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643</v>
      </c>
      <c r="H152" s="235" t="s">
        <v>448</v>
      </c>
      <c r="I152" s="260" t="s">
        <v>445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665</v>
      </c>
      <c r="H153" s="235" t="s">
        <v>451</v>
      </c>
      <c r="I153" s="260" t="s">
        <v>445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647</v>
      </c>
      <c r="H154" s="237" t="s">
        <v>454</v>
      </c>
      <c r="I154" s="263" t="s">
        <v>445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441</v>
      </c>
      <c r="D155" s="60" t="s">
        <v>674</v>
      </c>
      <c r="E155" s="247"/>
      <c r="F155" s="67" t="s">
        <v>16</v>
      </c>
      <c r="G155" s="67" t="s">
        <v>641</v>
      </c>
      <c r="H155" s="233" t="s">
        <v>444</v>
      </c>
      <c r="I155" s="262" t="s">
        <v>445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496</v>
      </c>
      <c r="E156" s="248"/>
      <c r="F156" s="62" t="s">
        <v>17</v>
      </c>
      <c r="G156" s="62" t="s">
        <v>643</v>
      </c>
      <c r="H156" s="235" t="s">
        <v>448</v>
      </c>
      <c r="I156" s="260" t="s">
        <v>445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665</v>
      </c>
      <c r="H157" s="235" t="s">
        <v>451</v>
      </c>
      <c r="I157" s="260" t="s">
        <v>445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647</v>
      </c>
      <c r="H158" s="241" t="s">
        <v>454</v>
      </c>
      <c r="I158" s="261" t="s">
        <v>445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16</v>
      </c>
      <c r="G159" s="67" t="s">
        <v>641</v>
      </c>
      <c r="H159" s="233" t="s">
        <v>444</v>
      </c>
      <c r="I159" s="262" t="s">
        <v>445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643</v>
      </c>
      <c r="H160" s="235" t="s">
        <v>448</v>
      </c>
      <c r="I160" s="260" t="s">
        <v>445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665</v>
      </c>
      <c r="H161" s="235" t="s">
        <v>451</v>
      </c>
      <c r="I161" s="260" t="s">
        <v>445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647</v>
      </c>
      <c r="H162" s="237" t="s">
        <v>454</v>
      </c>
      <c r="I162" s="263" t="s">
        <v>445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641</v>
      </c>
      <c r="H163" s="239" t="s">
        <v>444</v>
      </c>
      <c r="I163" s="259" t="s">
        <v>445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643</v>
      </c>
      <c r="H164" s="235" t="s">
        <v>448</v>
      </c>
      <c r="I164" s="260" t="s">
        <v>445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665</v>
      </c>
      <c r="H165" s="235" t="s">
        <v>451</v>
      </c>
      <c r="I165" s="260" t="s">
        <v>445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647</v>
      </c>
      <c r="H166" s="241" t="s">
        <v>454</v>
      </c>
      <c r="I166" s="261" t="s">
        <v>445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16</v>
      </c>
      <c r="G167" s="67" t="s">
        <v>641</v>
      </c>
      <c r="H167" s="233" t="s">
        <v>444</v>
      </c>
      <c r="I167" s="256" t="s">
        <v>445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643</v>
      </c>
      <c r="H168" s="235" t="s">
        <v>448</v>
      </c>
      <c r="I168" s="257" t="s">
        <v>445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665</v>
      </c>
      <c r="H169" s="235" t="s">
        <v>451</v>
      </c>
      <c r="I169" s="257" t="s">
        <v>445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647</v>
      </c>
      <c r="H170" s="237" t="s">
        <v>454</v>
      </c>
      <c r="I170" s="258" t="s">
        <v>445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16</v>
      </c>
      <c r="G171" s="67" t="s">
        <v>641</v>
      </c>
      <c r="H171" s="233" t="s">
        <v>444</v>
      </c>
      <c r="I171" s="259" t="s">
        <v>445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643</v>
      </c>
      <c r="H172" s="235" t="s">
        <v>448</v>
      </c>
      <c r="I172" s="260" t="s">
        <v>445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665</v>
      </c>
      <c r="H173" s="235" t="s">
        <v>451</v>
      </c>
      <c r="I173" s="260" t="s">
        <v>445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647</v>
      </c>
      <c r="H174" s="241" t="s">
        <v>454</v>
      </c>
      <c r="I174" s="261" t="s">
        <v>445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16</v>
      </c>
      <c r="G175" s="67" t="s">
        <v>641</v>
      </c>
      <c r="H175" s="233" t="s">
        <v>444</v>
      </c>
      <c r="I175" s="256" t="s">
        <v>445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643</v>
      </c>
      <c r="H176" s="235" t="s">
        <v>448</v>
      </c>
      <c r="I176" s="257" t="s">
        <v>445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665</v>
      </c>
      <c r="H177" s="235" t="s">
        <v>451</v>
      </c>
      <c r="I177" s="257" t="s">
        <v>445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647</v>
      </c>
      <c r="H178" s="237" t="s">
        <v>454</v>
      </c>
      <c r="I178" s="258" t="s">
        <v>445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16</v>
      </c>
      <c r="G179" s="86" t="s">
        <v>641</v>
      </c>
      <c r="H179" s="239" t="s">
        <v>444</v>
      </c>
      <c r="I179" s="259" t="s">
        <v>445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643</v>
      </c>
      <c r="H180" s="235" t="s">
        <v>448</v>
      </c>
      <c r="I180" s="260" t="s">
        <v>445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665</v>
      </c>
      <c r="H181" s="235" t="s">
        <v>451</v>
      </c>
      <c r="I181" s="260" t="s">
        <v>445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647</v>
      </c>
      <c r="H182" s="237" t="s">
        <v>454</v>
      </c>
      <c r="I182" s="261" t="s">
        <v>445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441</v>
      </c>
      <c r="D183" s="60" t="s">
        <v>709</v>
      </c>
      <c r="E183" s="247"/>
      <c r="F183" s="67" t="s">
        <v>16</v>
      </c>
      <c r="G183" s="67" t="s">
        <v>641</v>
      </c>
      <c r="H183" s="233" t="s">
        <v>444</v>
      </c>
      <c r="I183" s="262" t="s">
        <v>445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457</v>
      </c>
      <c r="E184" s="248"/>
      <c r="F184" s="62" t="s">
        <v>17</v>
      </c>
      <c r="G184" s="62" t="s">
        <v>711</v>
      </c>
      <c r="H184" s="235" t="s">
        <v>448</v>
      </c>
      <c r="I184" s="260" t="s">
        <v>445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659</v>
      </c>
      <c r="H185" s="79" t="s">
        <v>713</v>
      </c>
      <c r="I185" s="261" t="s">
        <v>445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16</v>
      </c>
      <c r="G186" s="67" t="s">
        <v>641</v>
      </c>
      <c r="H186" s="233" t="s">
        <v>444</v>
      </c>
      <c r="I186" s="262" t="s">
        <v>445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463</v>
      </c>
      <c r="E187" s="248"/>
      <c r="F187" s="62" t="s">
        <v>17</v>
      </c>
      <c r="G187" s="62" t="s">
        <v>711</v>
      </c>
      <c r="H187" s="235" t="s">
        <v>448</v>
      </c>
      <c r="I187" s="260" t="s">
        <v>445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659</v>
      </c>
      <c r="H188" s="65" t="s">
        <v>713</v>
      </c>
      <c r="I188" s="263" t="s">
        <v>445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16</v>
      </c>
      <c r="G189" s="86" t="s">
        <v>641</v>
      </c>
      <c r="H189" s="239" t="s">
        <v>444</v>
      </c>
      <c r="I189" s="259" t="s">
        <v>445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17</v>
      </c>
      <c r="G190" s="62" t="s">
        <v>711</v>
      </c>
      <c r="H190" s="235" t="s">
        <v>448</v>
      </c>
      <c r="I190" s="260" t="s">
        <v>445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659</v>
      </c>
      <c r="H191" s="79" t="s">
        <v>713</v>
      </c>
      <c r="I191" s="261" t="s">
        <v>445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16</v>
      </c>
      <c r="G192" s="67" t="s">
        <v>641</v>
      </c>
      <c r="H192" s="233" t="s">
        <v>444</v>
      </c>
      <c r="I192" s="262" t="s">
        <v>445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17</v>
      </c>
      <c r="G193" s="62" t="s">
        <v>711</v>
      </c>
      <c r="H193" s="235" t="s">
        <v>448</v>
      </c>
      <c r="I193" s="260" t="s">
        <v>445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659</v>
      </c>
      <c r="H194" s="79" t="s">
        <v>713</v>
      </c>
      <c r="I194" s="261" t="s">
        <v>445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16</v>
      </c>
      <c r="G195" s="67" t="s">
        <v>641</v>
      </c>
      <c r="H195" s="233" t="s">
        <v>444</v>
      </c>
      <c r="I195" s="262" t="s">
        <v>445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17</v>
      </c>
      <c r="G196" s="62" t="s">
        <v>711</v>
      </c>
      <c r="H196" s="235" t="s">
        <v>448</v>
      </c>
      <c r="I196" s="260" t="s">
        <v>445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659</v>
      </c>
      <c r="H197" s="65" t="s">
        <v>713</v>
      </c>
      <c r="I197" s="263" t="s">
        <v>445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441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441</v>
      </c>
      <c r="D201" s="60" t="s">
        <v>742</v>
      </c>
      <c r="E201"/>
      <c r="F201" s="67" t="s">
        <v>16</v>
      </c>
      <c r="G201" s="67" t="s">
        <v>641</v>
      </c>
      <c r="H201" s="233" t="s">
        <v>444</v>
      </c>
      <c r="I201" s="256" t="s">
        <v>445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744</v>
      </c>
      <c r="H202" s="235" t="s">
        <v>448</v>
      </c>
      <c r="I202" s="257" t="s">
        <v>445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746</v>
      </c>
      <c r="H203" s="235" t="s">
        <v>451</v>
      </c>
      <c r="I203" s="257" t="s">
        <v>445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748</v>
      </c>
      <c r="H204" s="237" t="s">
        <v>454</v>
      </c>
      <c r="I204" s="258" t="s">
        <v>445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441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484</v>
      </c>
    </row>
    <row r="213" spans="10:18">
      <c r="J213" s="285" t="s">
        <v>759</v>
      </c>
      <c r="K213" s="286" t="s">
        <v>16</v>
      </c>
      <c r="L213" s="286" t="s">
        <v>17</v>
      </c>
      <c r="M213" s="286" t="s">
        <v>18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1450</v>
      </c>
      <c r="D4" s="8" t="s">
        <v>1142</v>
      </c>
      <c r="E4" s="8"/>
      <c r="F4" s="9"/>
      <c r="G4" s="10" t="s">
        <v>1143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480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1249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1249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1249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K31" sqref="K3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196</v>
      </c>
      <c r="G2" s="605"/>
      <c r="H2" s="605"/>
      <c r="I2" s="605"/>
      <c r="J2" s="605"/>
      <c r="K2" s="719"/>
      <c r="L2" s="551" t="s">
        <v>197</v>
      </c>
      <c r="M2" s="605"/>
      <c r="N2" s="605"/>
      <c r="O2" s="605"/>
      <c r="P2" s="605"/>
      <c r="Q2" s="719"/>
      <c r="R2" s="888" t="s">
        <v>198</v>
      </c>
      <c r="S2" s="551" t="s">
        <v>199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89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25</v>
      </c>
      <c r="T4" s="892" t="s">
        <v>26</v>
      </c>
      <c r="U4" s="892" t="s">
        <v>27</v>
      </c>
      <c r="V4" s="892" t="s">
        <v>28</v>
      </c>
      <c r="W4" s="892" t="s">
        <v>29</v>
      </c>
      <c r="X4" s="893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33</v>
      </c>
      <c r="T5" s="896" t="s">
        <v>34</v>
      </c>
      <c r="U5" s="896" t="s">
        <v>35</v>
      </c>
      <c r="V5" s="896" t="s">
        <v>36</v>
      </c>
      <c r="W5" s="896" t="s">
        <v>37</v>
      </c>
      <c r="X5" s="897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40</v>
      </c>
      <c r="T6" s="900" t="s">
        <v>41</v>
      </c>
      <c r="U6" s="900" t="s">
        <v>42</v>
      </c>
      <c r="V6" s="901" t="s">
        <v>43</v>
      </c>
      <c r="W6" s="901" t="s">
        <v>44</v>
      </c>
      <c r="X6" s="902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48</v>
      </c>
      <c r="T7" s="905" t="s">
        <v>49</v>
      </c>
      <c r="U7" s="905" t="s">
        <v>50</v>
      </c>
      <c r="V7" s="905" t="s">
        <v>51</v>
      </c>
      <c r="W7" s="892" t="s">
        <v>52</v>
      </c>
      <c r="X7" s="906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55</v>
      </c>
      <c r="T8" s="908" t="s">
        <v>56</v>
      </c>
      <c r="U8" s="908" t="s">
        <v>57</v>
      </c>
      <c r="V8" s="896" t="s">
        <v>58</v>
      </c>
      <c r="W8" s="896" t="s">
        <v>59</v>
      </c>
      <c r="X8" s="909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62</v>
      </c>
      <c r="T9" s="908" t="s">
        <v>63</v>
      </c>
      <c r="U9" s="908" t="s">
        <v>64</v>
      </c>
      <c r="V9" s="896" t="s">
        <v>65</v>
      </c>
      <c r="W9" s="896" t="s">
        <v>66</v>
      </c>
      <c r="X9" s="909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69</v>
      </c>
      <c r="T10" s="900" t="s">
        <v>70</v>
      </c>
      <c r="U10" s="900" t="s">
        <v>71</v>
      </c>
      <c r="V10" s="901" t="s">
        <v>72</v>
      </c>
      <c r="W10" s="901" t="s">
        <v>73</v>
      </c>
      <c r="X10" s="910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10</v>
      </c>
      <c r="G11" s="853">
        <f>'在庫（雨衣）'!BO11</f>
        <v>20</v>
      </c>
      <c r="H11" s="853">
        <f>'在庫（雨衣）'!BP11</f>
        <v>20</v>
      </c>
      <c r="I11" s="853">
        <f>'在庫（雨衣）'!BQ11</f>
        <v>20</v>
      </c>
      <c r="J11" s="853">
        <f>'在庫（雨衣）'!BR11</f>
        <v>0</v>
      </c>
      <c r="K11" s="876">
        <f>'在庫（雨衣）'!BS11</f>
        <v>10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3960</v>
      </c>
      <c r="S11" s="904" t="s">
        <v>75</v>
      </c>
      <c r="T11" s="905" t="s">
        <v>76</v>
      </c>
      <c r="U11" s="905" t="s">
        <v>77</v>
      </c>
      <c r="V11" s="892" t="s">
        <v>78</v>
      </c>
      <c r="W11" s="892" t="s">
        <v>79</v>
      </c>
      <c r="X11" s="912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10</v>
      </c>
      <c r="G12" s="864">
        <f>'在庫（雨衣）'!BO12</f>
        <v>10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10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81</v>
      </c>
      <c r="T12" s="900" t="s">
        <v>82</v>
      </c>
      <c r="U12" s="900" t="s">
        <v>83</v>
      </c>
      <c r="V12" s="901" t="s">
        <v>84</v>
      </c>
      <c r="W12" s="901" t="s">
        <v>85</v>
      </c>
      <c r="X12" s="914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30</v>
      </c>
      <c r="G13" s="853">
        <f>'在庫（雨衣）'!BO13</f>
        <v>40</v>
      </c>
      <c r="H13" s="853">
        <f>'在庫（雨衣）'!BP13</f>
        <v>0</v>
      </c>
      <c r="I13" s="878">
        <f>'在庫（雨衣）'!BQ13</f>
        <v>10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7400</v>
      </c>
      <c r="S13" s="915" t="s">
        <v>88</v>
      </c>
      <c r="T13" s="916" t="s">
        <v>89</v>
      </c>
      <c r="U13" s="916" t="s">
        <v>90</v>
      </c>
      <c r="V13" s="917"/>
      <c r="W13" s="917"/>
      <c r="X13" s="906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10</v>
      </c>
      <c r="G14" s="856">
        <f>'在庫（雨衣）'!BO14</f>
        <v>40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93</v>
      </c>
      <c r="T14" s="919" t="s">
        <v>94</v>
      </c>
      <c r="U14" s="919" t="s">
        <v>95</v>
      </c>
      <c r="V14" s="920"/>
      <c r="W14" s="920"/>
      <c r="X14" s="909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100</v>
      </c>
      <c r="G15" s="860">
        <f>'在庫（雨衣）'!BO15</f>
        <v>100</v>
      </c>
      <c r="H15" s="860">
        <f>'在庫（雨衣）'!BP15</f>
        <v>40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98</v>
      </c>
      <c r="T15" s="922" t="s">
        <v>99</v>
      </c>
      <c r="U15" s="922" t="s">
        <v>100</v>
      </c>
      <c r="V15" s="923"/>
      <c r="W15" s="923"/>
      <c r="X15" s="910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200</v>
      </c>
      <c r="S16" s="904" t="s">
        <v>104</v>
      </c>
      <c r="T16" s="905" t="s">
        <v>105</v>
      </c>
      <c r="U16" s="905" t="s">
        <v>106</v>
      </c>
      <c r="V16" s="905" t="s">
        <v>107</v>
      </c>
      <c r="W16" s="905" t="s">
        <v>200</v>
      </c>
      <c r="X16" s="906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10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109</v>
      </c>
      <c r="T17" s="908" t="s">
        <v>110</v>
      </c>
      <c r="U17" s="908" t="s">
        <v>111</v>
      </c>
      <c r="V17" s="908" t="s">
        <v>112</v>
      </c>
      <c r="W17" s="908" t="s">
        <v>113</v>
      </c>
      <c r="X17" s="909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114</v>
      </c>
      <c r="T18" s="900" t="s">
        <v>115</v>
      </c>
      <c r="U18" s="900" t="s">
        <v>116</v>
      </c>
      <c r="V18" s="900" t="s">
        <v>117</v>
      </c>
      <c r="W18" s="900" t="s">
        <v>118</v>
      </c>
      <c r="X18" s="910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0</v>
      </c>
      <c r="S19" s="904" t="s">
        <v>120</v>
      </c>
      <c r="T19" s="905" t="s">
        <v>121</v>
      </c>
      <c r="U19" s="905" t="s">
        <v>122</v>
      </c>
      <c r="V19" s="905" t="s">
        <v>123</v>
      </c>
      <c r="W19" s="905" t="s">
        <v>124</v>
      </c>
      <c r="X19" s="906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125</v>
      </c>
      <c r="T20" s="908" t="s">
        <v>126</v>
      </c>
      <c r="U20" s="908" t="s">
        <v>127</v>
      </c>
      <c r="V20" s="908" t="s">
        <v>128</v>
      </c>
      <c r="W20" s="908" t="s">
        <v>129</v>
      </c>
      <c r="X20" s="909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132</v>
      </c>
      <c r="T21" s="900" t="s">
        <v>133</v>
      </c>
      <c r="U21" s="900" t="s">
        <v>134</v>
      </c>
      <c r="V21" s="900" t="s">
        <v>135</v>
      </c>
      <c r="W21" s="900" t="s">
        <v>136</v>
      </c>
      <c r="X21" s="910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2250</v>
      </c>
      <c r="S22" s="904" t="s">
        <v>140</v>
      </c>
      <c r="T22" s="905" t="s">
        <v>141</v>
      </c>
      <c r="U22" s="905" t="s">
        <v>142</v>
      </c>
      <c r="V22" s="905" t="s">
        <v>143</v>
      </c>
      <c r="W22" s="905" t="s">
        <v>144</v>
      </c>
      <c r="X22" s="906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20</v>
      </c>
      <c r="G23" s="860">
        <f>'在庫（雨衣）'!BO23</f>
        <v>20</v>
      </c>
      <c r="H23" s="860">
        <f>'在庫（雨衣）'!BP23</f>
        <v>20</v>
      </c>
      <c r="I23" s="860">
        <f>'在庫（雨衣）'!BQ23</f>
        <v>20</v>
      </c>
      <c r="J23" s="860">
        <f>'在庫（雨衣）'!BR23</f>
        <v>10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147</v>
      </c>
      <c r="T23" s="900" t="s">
        <v>148</v>
      </c>
      <c r="U23" s="900" t="s">
        <v>149</v>
      </c>
      <c r="V23" s="900" t="s">
        <v>150</v>
      </c>
      <c r="W23" s="900" t="s">
        <v>151</v>
      </c>
      <c r="X23" s="910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10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10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5040</v>
      </c>
      <c r="S24" s="904" t="s">
        <v>155</v>
      </c>
      <c r="T24" s="905" t="s">
        <v>156</v>
      </c>
      <c r="U24" s="905" t="s">
        <v>157</v>
      </c>
      <c r="V24" s="905" t="s">
        <v>158</v>
      </c>
      <c r="W24" s="905" t="s">
        <v>159</v>
      </c>
      <c r="X24" s="912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10</v>
      </c>
      <c r="G25" s="865">
        <f>'在庫（雨衣）'!BO25</f>
        <v>20</v>
      </c>
      <c r="H25" s="865">
        <f>'在庫（雨衣）'!BP25</f>
        <v>20</v>
      </c>
      <c r="I25" s="865">
        <f>'在庫（雨衣）'!BQ25</f>
        <v>10</v>
      </c>
      <c r="J25" s="865">
        <f>'在庫（雨衣）'!BR25</f>
        <v>30</v>
      </c>
      <c r="K25" s="882">
        <f>'在庫（雨衣）'!BS25</f>
        <v>20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161</v>
      </c>
      <c r="T25" s="908" t="s">
        <v>162</v>
      </c>
      <c r="U25" s="908" t="s">
        <v>163</v>
      </c>
      <c r="V25" s="908" t="s">
        <v>164</v>
      </c>
      <c r="W25" s="908" t="s">
        <v>165</v>
      </c>
      <c r="X25" s="925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167</v>
      </c>
      <c r="T26" s="908" t="s">
        <v>168</v>
      </c>
      <c r="U26" s="908" t="s">
        <v>169</v>
      </c>
      <c r="V26" s="908" t="s">
        <v>170</v>
      </c>
      <c r="W26" s="908" t="s">
        <v>171</v>
      </c>
      <c r="X26" s="925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10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173</v>
      </c>
      <c r="T27" s="900" t="s">
        <v>174</v>
      </c>
      <c r="U27" s="900" t="s">
        <v>175</v>
      </c>
      <c r="V27" s="900" t="s">
        <v>176</v>
      </c>
      <c r="W27" s="900" t="s">
        <v>177</v>
      </c>
      <c r="X27" s="914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5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140</v>
      </c>
      <c r="S28" s="928" t="s">
        <v>181</v>
      </c>
      <c r="T28" s="929" t="s">
        <v>182</v>
      </c>
      <c r="U28" s="929" t="s">
        <v>183</v>
      </c>
      <c r="V28" s="929" t="s">
        <v>184</v>
      </c>
      <c r="W28" s="930"/>
      <c r="X28" s="931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20</v>
      </c>
      <c r="H29" s="853">
        <f>'在庫（雨衣）'!BP29</f>
        <v>0</v>
      </c>
      <c r="I29" s="853">
        <f>'在庫（雨衣）'!BQ29</f>
        <v>80</v>
      </c>
      <c r="J29" s="853">
        <f>'在庫（雨衣）'!BR29</f>
        <v>30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9100</v>
      </c>
      <c r="S29" s="904" t="s">
        <v>186</v>
      </c>
      <c r="T29" s="905" t="s">
        <v>187</v>
      </c>
      <c r="U29" s="905" t="s">
        <v>188</v>
      </c>
      <c r="V29" s="905" t="s">
        <v>189</v>
      </c>
      <c r="W29" s="905" t="s">
        <v>190</v>
      </c>
      <c r="X29" s="906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30</v>
      </c>
      <c r="I30" s="864">
        <f>'在庫（雨衣）'!BQ30</f>
        <v>80</v>
      </c>
      <c r="J30" s="864">
        <f>'在庫（雨衣）'!BR30</f>
        <v>20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191</v>
      </c>
      <c r="T30" s="900" t="s">
        <v>192</v>
      </c>
      <c r="U30" s="900" t="s">
        <v>193</v>
      </c>
      <c r="V30" s="900" t="s">
        <v>194</v>
      </c>
      <c r="W30" s="900" t="s">
        <v>195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28090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I4" activePane="bottomRight" state="frozen"/>
      <selection/>
      <selection pane="topRight"/>
      <selection pane="bottomLeft"/>
      <selection pane="bottomRight" activeCell="CA16" sqref="CA16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201</v>
      </c>
      <c r="C4" s="609"/>
      <c r="D4" s="676" t="s">
        <v>202</v>
      </c>
      <c r="E4" s="677" t="s">
        <v>203</v>
      </c>
      <c r="F4" s="678" t="s">
        <v>204</v>
      </c>
      <c r="G4" s="678" t="s">
        <v>205</v>
      </c>
      <c r="H4" s="678" t="s">
        <v>206</v>
      </c>
      <c r="I4" s="678" t="s">
        <v>207</v>
      </c>
      <c r="J4" s="678" t="s">
        <v>208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209</v>
      </c>
      <c r="E5" s="680" t="s">
        <v>210</v>
      </c>
      <c r="F5" s="681" t="s">
        <v>211</v>
      </c>
      <c r="G5" s="681" t="s">
        <v>212</v>
      </c>
      <c r="H5" s="681" t="s">
        <v>213</v>
      </c>
      <c r="I5" s="681" t="s">
        <v>214</v>
      </c>
      <c r="J5" s="681" t="s">
        <v>215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216</v>
      </c>
      <c r="E6" s="682" t="s">
        <v>217</v>
      </c>
      <c r="F6" s="681" t="s">
        <v>218</v>
      </c>
      <c r="G6" s="681" t="s">
        <v>219</v>
      </c>
      <c r="H6" s="681" t="s">
        <v>220</v>
      </c>
      <c r="I6" s="681" t="s">
        <v>221</v>
      </c>
      <c r="J6" s="681" t="s">
        <v>222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223</v>
      </c>
      <c r="E7" s="684" t="s">
        <v>223</v>
      </c>
      <c r="F7" s="685" t="s">
        <v>224</v>
      </c>
      <c r="G7" s="685" t="s">
        <v>225</v>
      </c>
      <c r="H7" s="685" t="s">
        <v>226</v>
      </c>
      <c r="I7" s="685" t="s">
        <v>227</v>
      </c>
      <c r="J7" s="685" t="s">
        <v>228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229</v>
      </c>
      <c r="C8" s="686"/>
      <c r="D8" s="687" t="s">
        <v>230</v>
      </c>
      <c r="E8" s="688" t="s">
        <v>231</v>
      </c>
      <c r="F8" s="689" t="s">
        <v>232</v>
      </c>
      <c r="G8" s="689" t="s">
        <v>233</v>
      </c>
      <c r="H8" s="689" t="s">
        <v>234</v>
      </c>
      <c r="I8" s="689" t="s">
        <v>235</v>
      </c>
      <c r="J8" s="689" t="s">
        <v>236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237</v>
      </c>
      <c r="E9" s="691" t="s">
        <v>238</v>
      </c>
      <c r="F9" s="681" t="s">
        <v>239</v>
      </c>
      <c r="G9" s="681" t="s">
        <v>240</v>
      </c>
      <c r="H9" s="681" t="s">
        <v>241</v>
      </c>
      <c r="I9" s="681" t="s">
        <v>242</v>
      </c>
      <c r="J9" s="681" t="s">
        <v>243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244</v>
      </c>
      <c r="E10" s="691" t="s">
        <v>245</v>
      </c>
      <c r="F10" s="681" t="s">
        <v>246</v>
      </c>
      <c r="G10" s="681" t="s">
        <v>247</v>
      </c>
      <c r="H10" s="681" t="s">
        <v>248</v>
      </c>
      <c r="I10" s="681" t="s">
        <v>249</v>
      </c>
      <c r="J10" s="681" t="s">
        <v>250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251</v>
      </c>
      <c r="E11" s="692" t="s">
        <v>252</v>
      </c>
      <c r="F11" s="693" t="s">
        <v>253</v>
      </c>
      <c r="G11" s="693" t="s">
        <v>254</v>
      </c>
      <c r="H11" s="693" t="s">
        <v>255</v>
      </c>
      <c r="I11" s="693" t="s">
        <v>256</v>
      </c>
      <c r="J11" s="693" t="s">
        <v>257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4</v>
      </c>
      <c r="BF11" s="792">
        <v>3</v>
      </c>
      <c r="BG11" s="792">
        <v>13</v>
      </c>
      <c r="BH11" s="797"/>
      <c r="BI11" s="790"/>
      <c r="BJ11" s="791">
        <v>0.22</v>
      </c>
      <c r="BK11" s="792">
        <v>0.05</v>
      </c>
      <c r="BL11" s="792">
        <v>0.17</v>
      </c>
      <c r="BM11" s="792">
        <v>0.22</v>
      </c>
      <c r="BN11" s="792">
        <v>0.73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540.909090909091</v>
      </c>
      <c r="CP11" s="845">
        <f t="shared" si="6"/>
        <v>191.780821917808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258</v>
      </c>
      <c r="E12" s="694" t="s">
        <v>259</v>
      </c>
      <c r="F12" s="695"/>
      <c r="G12" s="695" t="s">
        <v>260</v>
      </c>
      <c r="H12" s="695" t="s">
        <v>261</v>
      </c>
      <c r="I12" s="695" t="s">
        <v>262</v>
      </c>
      <c r="J12" s="695" t="s">
        <v>263</v>
      </c>
      <c r="K12" s="695" t="s">
        <v>264</v>
      </c>
      <c r="L12" s="717" t="s">
        <v>265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>
        <v>2</v>
      </c>
      <c r="AX12" s="773"/>
      <c r="AY12" s="773">
        <v>3</v>
      </c>
      <c r="AZ12" s="773">
        <v>1</v>
      </c>
      <c r="BA12" s="774">
        <v>3</v>
      </c>
      <c r="BB12" s="775">
        <v>3</v>
      </c>
      <c r="BC12" s="776"/>
      <c r="BD12" s="777">
        <v>3</v>
      </c>
      <c r="BE12" s="777"/>
      <c r="BF12" s="777">
        <v>6</v>
      </c>
      <c r="BG12" s="777">
        <v>2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0.2</v>
      </c>
      <c r="BN12" s="777">
        <v>0.07</v>
      </c>
      <c r="BO12" s="794">
        <v>0.15</v>
      </c>
      <c r="BP12" s="775">
        <v>0.17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7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7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455</v>
      </c>
      <c r="CP12" s="833">
        <f t="shared" ref="CP12:CP18" si="19">IF(BN12&lt;&gt;0,CI12/BN12*7,"-")</f>
        <v>700</v>
      </c>
      <c r="CQ12" s="834">
        <f t="shared" si="7"/>
        <v>373.333333333333</v>
      </c>
      <c r="CR12" s="835">
        <f t="shared" ref="CR12:CR18" si="20">IF(BP12&lt;&gt;0,CK12/BP12*7,"-")</f>
        <v>247.058823529412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266</v>
      </c>
      <c r="E13" s="694" t="s">
        <v>267</v>
      </c>
      <c r="F13" s="695"/>
      <c r="G13" s="695" t="s">
        <v>268</v>
      </c>
      <c r="H13" s="695" t="s">
        <v>269</v>
      </c>
      <c r="I13" s="695" t="s">
        <v>270</v>
      </c>
      <c r="J13" s="695" t="s">
        <v>271</v>
      </c>
      <c r="K13" s="695" t="s">
        <v>272</v>
      </c>
      <c r="L13" s="717" t="s">
        <v>273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>
        <v>5</v>
      </c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8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175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274</v>
      </c>
      <c r="E14" s="694" t="s">
        <v>275</v>
      </c>
      <c r="F14" s="695"/>
      <c r="G14" s="695" t="s">
        <v>276</v>
      </c>
      <c r="H14" s="695" t="s">
        <v>277</v>
      </c>
      <c r="I14" s="695" t="s">
        <v>278</v>
      </c>
      <c r="J14" s="695" t="s">
        <v>279</v>
      </c>
      <c r="K14" s="695" t="s">
        <v>280</v>
      </c>
      <c r="L14" s="717" t="s">
        <v>281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282</v>
      </c>
      <c r="E15" s="694" t="s">
        <v>283</v>
      </c>
      <c r="F15" s="695"/>
      <c r="G15" s="695" t="s">
        <v>284</v>
      </c>
      <c r="H15" s="695" t="s">
        <v>285</v>
      </c>
      <c r="I15" s="695" t="s">
        <v>286</v>
      </c>
      <c r="J15" s="695" t="s">
        <v>287</v>
      </c>
      <c r="K15" s="695" t="s">
        <v>288</v>
      </c>
      <c r="L15" s="717" t="s">
        <v>289</v>
      </c>
      <c r="M15" s="706"/>
      <c r="N15" s="707">
        <v>1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12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>
        <v>1</v>
      </c>
      <c r="AJ15" s="755"/>
      <c r="AK15" s="755">
        <v>1</v>
      </c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4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0.44</v>
      </c>
      <c r="BL15" s="777">
        <v>0.1</v>
      </c>
      <c r="BM15" s="777">
        <v>0.32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206.818181818182</v>
      </c>
      <c r="CN15" s="833">
        <f t="shared" si="17"/>
        <v>630</v>
      </c>
      <c r="CO15" s="833">
        <f t="shared" si="18"/>
        <v>109.375</v>
      </c>
      <c r="CP15" s="833">
        <f t="shared" si="19"/>
        <v>1260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290</v>
      </c>
      <c r="E16" s="694" t="s">
        <v>291</v>
      </c>
      <c r="F16" s="695"/>
      <c r="G16" s="695" t="s">
        <v>292</v>
      </c>
      <c r="H16" s="695" t="s">
        <v>293</v>
      </c>
      <c r="I16" s="695" t="s">
        <v>294</v>
      </c>
      <c r="J16" s="695" t="s">
        <v>295</v>
      </c>
      <c r="K16" s="695" t="s">
        <v>296</v>
      </c>
      <c r="L16" s="717" t="s">
        <v>297</v>
      </c>
      <c r="M16" s="706"/>
      <c r="N16" s="707"/>
      <c r="O16" s="707"/>
      <c r="P16" s="707"/>
      <c r="Q16" s="707"/>
      <c r="R16" s="726"/>
      <c r="S16" s="727"/>
      <c r="T16" s="567"/>
      <c r="U16" s="537">
        <v>2</v>
      </c>
      <c r="V16" s="537">
        <v>2</v>
      </c>
      <c r="W16" s="537">
        <v>2</v>
      </c>
      <c r="X16" s="537"/>
      <c r="Y16" s="740">
        <v>2</v>
      </c>
      <c r="Z16" s="741">
        <v>4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>
        <v>5</v>
      </c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5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298</v>
      </c>
      <c r="E17" s="694" t="s">
        <v>299</v>
      </c>
      <c r="F17" s="696"/>
      <c r="G17" s="696" t="s">
        <v>300</v>
      </c>
      <c r="H17" s="696" t="s">
        <v>301</v>
      </c>
      <c r="I17" s="696" t="s">
        <v>302</v>
      </c>
      <c r="J17" s="696" t="s">
        <v>303</v>
      </c>
      <c r="K17" s="696" t="s">
        <v>304</v>
      </c>
      <c r="L17" s="718" t="s">
        <v>305</v>
      </c>
      <c r="M17" s="715"/>
      <c r="N17" s="716">
        <v>3</v>
      </c>
      <c r="O17" s="716">
        <v>4</v>
      </c>
      <c r="P17" s="716">
        <v>1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4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>
        <v>1</v>
      </c>
      <c r="AT17" s="765"/>
      <c r="AU17" s="734">
        <v>1</v>
      </c>
      <c r="AV17" s="571"/>
      <c r="AW17" s="788">
        <v>2</v>
      </c>
      <c r="AX17" s="788">
        <v>3</v>
      </c>
      <c r="AY17" s="788">
        <v>5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0.69</v>
      </c>
      <c r="BL17" s="792">
        <v>0.17</v>
      </c>
      <c r="BM17" s="792">
        <v>0.54</v>
      </c>
      <c r="BN17" s="792">
        <v>0.24</v>
      </c>
      <c r="BO17" s="797">
        <v>0.05</v>
      </c>
      <c r="BP17" s="790">
        <v>0.17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>
        <v>5</v>
      </c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10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192.753623188406</v>
      </c>
      <c r="CN17" s="845">
        <f t="shared" si="17"/>
        <v>658.823529411765</v>
      </c>
      <c r="CO17" s="845">
        <f t="shared" si="18"/>
        <v>129.62962962963</v>
      </c>
      <c r="CP17" s="845">
        <f t="shared" si="19"/>
        <v>320.833333333333</v>
      </c>
      <c r="CQ17" s="846">
        <f t="shared" si="7"/>
        <v>2660</v>
      </c>
      <c r="CR17" s="847">
        <f t="shared" si="20"/>
        <v>288.235294117647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306</v>
      </c>
      <c r="E18" s="698" t="s">
        <v>307</v>
      </c>
      <c r="F18" s="696"/>
      <c r="G18" s="696" t="s">
        <v>308</v>
      </c>
      <c r="H18" s="696" t="s">
        <v>309</v>
      </c>
      <c r="I18" s="696" t="s">
        <v>310</v>
      </c>
      <c r="J18" s="696" t="s">
        <v>311</v>
      </c>
      <c r="K18" s="696" t="s">
        <v>312</v>
      </c>
      <c r="L18" s="718" t="s">
        <v>313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0.05</v>
      </c>
      <c r="BM18" s="782">
        <v>0.24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560</v>
      </c>
      <c r="CO18" s="837">
        <f t="shared" si="18"/>
        <v>320.833333333333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196</v>
      </c>
      <c r="G2" s="605"/>
      <c r="H2" s="605"/>
      <c r="I2" s="605"/>
      <c r="J2" s="605"/>
      <c r="K2" s="633"/>
      <c r="L2" s="633"/>
      <c r="M2" s="551" t="s">
        <v>197</v>
      </c>
      <c r="N2" s="605"/>
      <c r="O2" s="605"/>
      <c r="P2" s="605"/>
      <c r="Q2" s="605"/>
      <c r="R2" s="605"/>
      <c r="S2" s="633"/>
      <c r="T2" s="635" t="s">
        <v>198</v>
      </c>
      <c r="U2" s="551" t="s">
        <v>199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201</v>
      </c>
      <c r="C4" s="609"/>
      <c r="D4" s="610" t="s">
        <v>202</v>
      </c>
      <c r="E4" s="611" t="s">
        <v>203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204</v>
      </c>
      <c r="V4" s="641" t="s">
        <v>205</v>
      </c>
      <c r="W4" s="641" t="s">
        <v>206</v>
      </c>
      <c r="X4" s="641" t="s">
        <v>207</v>
      </c>
      <c r="Y4" s="641" t="s">
        <v>208</v>
      </c>
      <c r="Z4" s="658"/>
      <c r="AA4" s="659"/>
    </row>
    <row r="5" s="501" customFormat="1" ht="99.95" customHeight="1" spans="2:27">
      <c r="B5" s="614"/>
      <c r="C5" s="615"/>
      <c r="D5" s="616" t="s">
        <v>209</v>
      </c>
      <c r="E5" s="617" t="s">
        <v>210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211</v>
      </c>
      <c r="V5" s="645" t="s">
        <v>212</v>
      </c>
      <c r="W5" s="645" t="s">
        <v>213</v>
      </c>
      <c r="X5" s="645" t="s">
        <v>214</v>
      </c>
      <c r="Y5" s="645" t="s">
        <v>215</v>
      </c>
      <c r="Z5" s="660"/>
      <c r="AA5" s="661"/>
    </row>
    <row r="6" s="501" customFormat="1" ht="99.95" customHeight="1" spans="2:27">
      <c r="B6" s="614"/>
      <c r="C6" s="615"/>
      <c r="D6" s="616" t="s">
        <v>216</v>
      </c>
      <c r="E6" s="620" t="s">
        <v>217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218</v>
      </c>
      <c r="V6" s="645" t="s">
        <v>219</v>
      </c>
      <c r="W6" s="645" t="s">
        <v>220</v>
      </c>
      <c r="X6" s="645" t="s">
        <v>221</v>
      </c>
      <c r="Y6" s="645" t="s">
        <v>222</v>
      </c>
      <c r="Z6" s="660"/>
      <c r="AA6" s="661"/>
    </row>
    <row r="7" s="501" customFormat="1" ht="99.95" customHeight="1" spans="2:27">
      <c r="B7" s="621"/>
      <c r="C7" s="622"/>
      <c r="D7" s="623" t="s">
        <v>223</v>
      </c>
      <c r="E7" s="624" t="s">
        <v>223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224</v>
      </c>
      <c r="V7" s="649" t="s">
        <v>225</v>
      </c>
      <c r="W7" s="649" t="s">
        <v>226</v>
      </c>
      <c r="X7" s="649" t="s">
        <v>227</v>
      </c>
      <c r="Y7" s="649" t="s">
        <v>228</v>
      </c>
      <c r="Z7" s="662"/>
      <c r="AA7" s="663"/>
    </row>
    <row r="8" s="501" customFormat="1" ht="99.95" customHeight="1" spans="2:27">
      <c r="B8" s="504" t="s">
        <v>229</v>
      </c>
      <c r="C8" s="609"/>
      <c r="D8" s="627" t="s">
        <v>230</v>
      </c>
      <c r="E8" s="611" t="s">
        <v>231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232</v>
      </c>
      <c r="V8" s="641" t="s">
        <v>233</v>
      </c>
      <c r="W8" s="641" t="s">
        <v>234</v>
      </c>
      <c r="X8" s="641" t="s">
        <v>235</v>
      </c>
      <c r="Y8" s="641" t="s">
        <v>236</v>
      </c>
      <c r="Z8" s="664"/>
      <c r="AA8" s="665"/>
    </row>
    <row r="9" s="501" customFormat="1" ht="99.95" customHeight="1" spans="2:27">
      <c r="B9" s="628"/>
      <c r="C9" s="615"/>
      <c r="D9" s="616" t="s">
        <v>237</v>
      </c>
      <c r="E9" s="617" t="s">
        <v>238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239</v>
      </c>
      <c r="V9" s="645" t="s">
        <v>240</v>
      </c>
      <c r="W9" s="645" t="s">
        <v>241</v>
      </c>
      <c r="X9" s="645" t="s">
        <v>242</v>
      </c>
      <c r="Y9" s="645" t="s">
        <v>243</v>
      </c>
      <c r="Z9" s="660"/>
      <c r="AA9" s="661"/>
    </row>
    <row r="10" s="501" customFormat="1" ht="99.95" customHeight="1" spans="2:27">
      <c r="B10" s="628"/>
      <c r="C10" s="615"/>
      <c r="D10" s="616" t="s">
        <v>244</v>
      </c>
      <c r="E10" s="617" t="s">
        <v>245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246</v>
      </c>
      <c r="V10" s="645" t="s">
        <v>247</v>
      </c>
      <c r="W10" s="645" t="s">
        <v>248</v>
      </c>
      <c r="X10" s="645" t="s">
        <v>249</v>
      </c>
      <c r="Y10" s="645" t="s">
        <v>250</v>
      </c>
      <c r="Z10" s="660"/>
      <c r="AA10" s="661"/>
    </row>
    <row r="11" s="501" customFormat="1" ht="99.95" customHeight="1" spans="2:27">
      <c r="B11" s="628"/>
      <c r="C11" s="615"/>
      <c r="D11" s="616" t="s">
        <v>251</v>
      </c>
      <c r="E11" s="629" t="s">
        <v>252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253</v>
      </c>
      <c r="V11" s="645" t="s">
        <v>254</v>
      </c>
      <c r="W11" s="645" t="s">
        <v>255</v>
      </c>
      <c r="X11" s="645" t="s">
        <v>256</v>
      </c>
      <c r="Y11" s="645" t="s">
        <v>257</v>
      </c>
      <c r="Z11" s="666"/>
      <c r="AA11" s="667"/>
    </row>
    <row r="12" s="501" customFormat="1" ht="99.95" customHeight="1" spans="2:27">
      <c r="B12" s="628"/>
      <c r="C12" s="615"/>
      <c r="D12" s="616" t="s">
        <v>258</v>
      </c>
      <c r="E12" s="629" t="s">
        <v>259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260</v>
      </c>
      <c r="W12" s="652" t="s">
        <v>261</v>
      </c>
      <c r="X12" s="652" t="s">
        <v>262</v>
      </c>
      <c r="Y12" s="652" t="s">
        <v>263</v>
      </c>
      <c r="Z12" s="668" t="s">
        <v>264</v>
      </c>
      <c r="AA12" s="669" t="s">
        <v>265</v>
      </c>
    </row>
    <row r="13" s="501" customFormat="1" ht="99.95" customHeight="1" spans="2:27">
      <c r="B13" s="628"/>
      <c r="C13" s="615"/>
      <c r="D13" s="616" t="s">
        <v>266</v>
      </c>
      <c r="E13" s="629" t="s">
        <v>267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5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240</v>
      </c>
      <c r="U13" s="651"/>
      <c r="V13" s="652" t="s">
        <v>268</v>
      </c>
      <c r="W13" s="652" t="s">
        <v>269</v>
      </c>
      <c r="X13" s="652" t="s">
        <v>270</v>
      </c>
      <c r="Y13" s="652" t="s">
        <v>271</v>
      </c>
      <c r="Z13" s="668" t="s">
        <v>272</v>
      </c>
      <c r="AA13" s="669" t="s">
        <v>273</v>
      </c>
    </row>
    <row r="14" s="501" customFormat="1" ht="99.95" customHeight="1" spans="2:27">
      <c r="B14" s="628"/>
      <c r="C14" s="615"/>
      <c r="D14" s="616" t="s">
        <v>274</v>
      </c>
      <c r="E14" s="629" t="s">
        <v>275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276</v>
      </c>
      <c r="W14" s="652" t="s">
        <v>277</v>
      </c>
      <c r="X14" s="652" t="s">
        <v>278</v>
      </c>
      <c r="Y14" s="652" t="s">
        <v>279</v>
      </c>
      <c r="Z14" s="668" t="s">
        <v>280</v>
      </c>
      <c r="AA14" s="669" t="s">
        <v>281</v>
      </c>
    </row>
    <row r="15" s="501" customFormat="1" ht="99.95" customHeight="1" spans="2:27">
      <c r="B15" s="628"/>
      <c r="C15" s="615"/>
      <c r="D15" s="616" t="s">
        <v>282</v>
      </c>
      <c r="E15" s="629" t="s">
        <v>283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284</v>
      </c>
      <c r="W15" s="652" t="s">
        <v>285</v>
      </c>
      <c r="X15" s="652" t="s">
        <v>286</v>
      </c>
      <c r="Y15" s="652" t="s">
        <v>287</v>
      </c>
      <c r="Z15" s="668" t="s">
        <v>288</v>
      </c>
      <c r="AA15" s="669" t="s">
        <v>289</v>
      </c>
    </row>
    <row r="16" s="501" customFormat="1" ht="99.95" customHeight="1" spans="2:27">
      <c r="B16" s="628"/>
      <c r="C16" s="615"/>
      <c r="D16" s="616" t="s">
        <v>290</v>
      </c>
      <c r="E16" s="629" t="s">
        <v>291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5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240</v>
      </c>
      <c r="U16" s="651"/>
      <c r="V16" s="652" t="s">
        <v>292</v>
      </c>
      <c r="W16" s="652" t="s">
        <v>293</v>
      </c>
      <c r="X16" s="652" t="s">
        <v>294</v>
      </c>
      <c r="Y16" s="652" t="s">
        <v>295</v>
      </c>
      <c r="Z16" s="668" t="s">
        <v>296</v>
      </c>
      <c r="AA16" s="669" t="s">
        <v>297</v>
      </c>
    </row>
    <row r="17" s="501" customFormat="1" ht="99.95" customHeight="1" spans="2:27">
      <c r="B17" s="628"/>
      <c r="C17" s="615"/>
      <c r="D17" s="616" t="s">
        <v>298</v>
      </c>
      <c r="E17" s="629" t="s">
        <v>299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5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240</v>
      </c>
      <c r="U17" s="651"/>
      <c r="V17" s="652" t="s">
        <v>300</v>
      </c>
      <c r="W17" s="652" t="s">
        <v>301</v>
      </c>
      <c r="X17" s="652" t="s">
        <v>302</v>
      </c>
      <c r="Y17" s="652" t="s">
        <v>303</v>
      </c>
      <c r="Z17" s="668" t="s">
        <v>304</v>
      </c>
      <c r="AA17" s="669" t="s">
        <v>305</v>
      </c>
    </row>
    <row r="18" s="501" customFormat="1" ht="99.95" customHeight="1" spans="2:27">
      <c r="B18" s="630"/>
      <c r="C18" s="622"/>
      <c r="D18" s="631" t="s">
        <v>306</v>
      </c>
      <c r="E18" s="632" t="s">
        <v>307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308</v>
      </c>
      <c r="W18" s="654" t="s">
        <v>309</v>
      </c>
      <c r="X18" s="654" t="s">
        <v>310</v>
      </c>
      <c r="Y18" s="654" t="s">
        <v>311</v>
      </c>
      <c r="Z18" s="670" t="s">
        <v>312</v>
      </c>
      <c r="AA18" s="671" t="s">
        <v>313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720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4" activePane="bottomRight" state="frozen"/>
      <selection/>
      <selection pane="topRight"/>
      <selection pane="bottomLeft"/>
      <selection pane="bottomRight" activeCell="R79" sqref="R79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314</v>
      </c>
      <c r="E2" s="551" t="s">
        <v>314</v>
      </c>
      <c r="F2" s="551" t="s">
        <v>315</v>
      </c>
      <c r="G2" s="551" t="s">
        <v>316</v>
      </c>
      <c r="H2" s="551" t="s">
        <v>199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317</v>
      </c>
      <c r="C3" s="505"/>
      <c r="D3" s="552" t="s">
        <v>318</v>
      </c>
      <c r="E3" s="552" t="s">
        <v>319</v>
      </c>
      <c r="F3" s="548" t="s">
        <v>180</v>
      </c>
      <c r="G3" s="507" t="s">
        <v>180</v>
      </c>
      <c r="H3" s="508" t="s">
        <v>320</v>
      </c>
      <c r="I3" s="563">
        <v>4</v>
      </c>
      <c r="J3" s="564">
        <v>13</v>
      </c>
      <c r="K3" s="564"/>
      <c r="L3" s="563"/>
      <c r="M3" s="563"/>
      <c r="N3" s="565">
        <v>1</v>
      </c>
      <c r="O3" s="565">
        <v>2</v>
      </c>
      <c r="P3" s="565">
        <v>0.07</v>
      </c>
      <c r="Q3" s="584">
        <f t="shared" ref="Q3:Q34" si="0">IF($A$1="补货",I3+J3+K3,I3)</f>
        <v>17</v>
      </c>
      <c r="R3" s="564"/>
      <c r="S3" s="584">
        <f>Q3+R3</f>
        <v>17</v>
      </c>
      <c r="T3" s="585">
        <f>IF(P3&lt;&gt;0,S3/P3*7,"-")</f>
        <v>1700</v>
      </c>
      <c r="U3">
        <v>1980</v>
      </c>
      <c r="V3" t="s">
        <v>30</v>
      </c>
    </row>
    <row r="4" ht="80.1" customHeight="1" spans="2:22">
      <c r="B4" s="509"/>
      <c r="C4" s="510"/>
      <c r="D4" s="553" t="s">
        <v>321</v>
      </c>
      <c r="E4" s="553" t="s">
        <v>322</v>
      </c>
      <c r="F4" s="554" t="s">
        <v>180</v>
      </c>
      <c r="G4" s="512" t="s">
        <v>180</v>
      </c>
      <c r="H4" s="513" t="s">
        <v>323</v>
      </c>
      <c r="I4" s="566">
        <v>6</v>
      </c>
      <c r="J4" s="567">
        <v>7</v>
      </c>
      <c r="K4" s="567">
        <v>30</v>
      </c>
      <c r="L4" s="566">
        <v>2</v>
      </c>
      <c r="M4" s="566">
        <v>9</v>
      </c>
      <c r="N4" s="568">
        <v>21</v>
      </c>
      <c r="O4" s="568">
        <v>26</v>
      </c>
      <c r="P4" s="568">
        <v>2.07</v>
      </c>
      <c r="Q4" s="586">
        <f t="shared" si="0"/>
        <v>43</v>
      </c>
      <c r="R4" s="567"/>
      <c r="S4" s="587">
        <f>Q4+R4</f>
        <v>43</v>
      </c>
      <c r="T4" s="588">
        <f>IF(P4&lt;&gt;0,S4/P4*7,"-")</f>
        <v>145.410628019324</v>
      </c>
      <c r="U4">
        <v>1980</v>
      </c>
      <c r="V4" t="s">
        <v>30</v>
      </c>
    </row>
    <row r="5" spans="2:22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63"/>
      <c r="J5" s="564">
        <v>2</v>
      </c>
      <c r="K5" s="564">
        <v>10</v>
      </c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66">
        <v>1</v>
      </c>
      <c r="J7" s="567">
        <v>19</v>
      </c>
      <c r="K7" s="567"/>
      <c r="L7" s="566">
        <v>2</v>
      </c>
      <c r="M7" s="566">
        <v>3</v>
      </c>
      <c r="N7" s="568">
        <v>3</v>
      </c>
      <c r="O7" s="568">
        <v>3</v>
      </c>
      <c r="P7" s="568">
        <v>0.66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212.121212121212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7</v>
      </c>
      <c r="R8" s="567"/>
      <c r="S8" s="587">
        <f t="shared" si="1"/>
        <v>7</v>
      </c>
      <c r="T8" s="588">
        <f t="shared" si="2"/>
        <v>700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66">
        <v>3</v>
      </c>
      <c r="J9" s="567">
        <v>17</v>
      </c>
      <c r="K9" s="567"/>
      <c r="L9" s="566">
        <v>1</v>
      </c>
      <c r="M9" s="566">
        <v>3</v>
      </c>
      <c r="N9" s="568">
        <v>3</v>
      </c>
      <c r="O9" s="568">
        <v>3</v>
      </c>
      <c r="P9" s="568">
        <v>0.51</v>
      </c>
      <c r="Q9" s="586">
        <f t="shared" si="0"/>
        <v>20</v>
      </c>
      <c r="R9" s="567"/>
      <c r="S9" s="587">
        <f t="shared" si="1"/>
        <v>20</v>
      </c>
      <c r="T9" s="588">
        <f t="shared" si="2"/>
        <v>274.509803921569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66">
        <v>3</v>
      </c>
      <c r="J10" s="567">
        <v>9</v>
      </c>
      <c r="K10" s="567">
        <v>5</v>
      </c>
      <c r="L10" s="566"/>
      <c r="M10" s="566">
        <v>1</v>
      </c>
      <c r="N10" s="568">
        <v>3</v>
      </c>
      <c r="O10" s="568">
        <v>4</v>
      </c>
      <c r="P10" s="568">
        <v>0.24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495.833333333333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338</v>
      </c>
      <c r="H11" s="521" t="s">
        <v>339</v>
      </c>
      <c r="I11" s="569">
        <v>6</v>
      </c>
      <c r="J11" s="570">
        <v>14</v>
      </c>
      <c r="K11" s="570">
        <v>10</v>
      </c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636.363636363636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69">
        <v>5</v>
      </c>
      <c r="J12" s="570">
        <v>10</v>
      </c>
      <c r="K12" s="570"/>
      <c r="L12" s="569">
        <v>2</v>
      </c>
      <c r="M12" s="569">
        <v>4</v>
      </c>
      <c r="N12" s="571">
        <v>5</v>
      </c>
      <c r="O12" s="571">
        <v>6</v>
      </c>
      <c r="P12" s="572">
        <v>0.85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123.529411764706</v>
      </c>
      <c r="U12">
        <v>2580</v>
      </c>
      <c r="V12" t="s">
        <v>30</v>
      </c>
    </row>
    <row r="13" spans="2:22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14</v>
      </c>
      <c r="R17" s="567"/>
      <c r="S17" s="587">
        <f t="shared" si="1"/>
        <v>14</v>
      </c>
      <c r="T17" s="588" t="str">
        <f t="shared" si="2"/>
        <v>-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66">
        <v>2</v>
      </c>
      <c r="J18" s="567">
        <v>8</v>
      </c>
      <c r="K18" s="567"/>
      <c r="L18" s="566">
        <v>1</v>
      </c>
      <c r="M18" s="566">
        <v>1</v>
      </c>
      <c r="N18" s="568">
        <v>2</v>
      </c>
      <c r="O18" s="568">
        <v>2</v>
      </c>
      <c r="P18" s="568">
        <v>0.32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218.75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338</v>
      </c>
      <c r="H19" s="521" t="s">
        <v>349</v>
      </c>
      <c r="I19" s="569">
        <v>3</v>
      </c>
      <c r="J19" s="570">
        <v>15</v>
      </c>
      <c r="K19" s="570"/>
      <c r="L19" s="569">
        <v>1</v>
      </c>
      <c r="M19" s="569">
        <v>1</v>
      </c>
      <c r="N19" s="571">
        <v>1</v>
      </c>
      <c r="O19" s="571">
        <v>2</v>
      </c>
      <c r="P19" s="571">
        <v>0.29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434.48275862069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77">
        <v>2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8</v>
      </c>
      <c r="R20" s="578">
        <v>10</v>
      </c>
      <c r="S20" s="599">
        <f t="shared" si="1"/>
        <v>18</v>
      </c>
      <c r="T20" s="600">
        <f t="shared" si="2"/>
        <v>193.846153846154</v>
      </c>
      <c r="U20">
        <v>2580</v>
      </c>
      <c r="V20" t="s">
        <v>30</v>
      </c>
    </row>
    <row r="21" spans="2:22">
      <c r="B21" s="509" t="s">
        <v>351</v>
      </c>
      <c r="C21" s="510"/>
      <c r="D21" s="516" t="s">
        <v>352</v>
      </c>
      <c r="E21" s="516" t="s">
        <v>32</v>
      </c>
      <c r="F21" s="555">
        <v>23</v>
      </c>
      <c r="G21" s="555" t="s">
        <v>326</v>
      </c>
      <c r="H21" s="556" t="s">
        <v>353</v>
      </c>
      <c r="I21" s="580">
        <v>3</v>
      </c>
      <c r="J21" s="581">
        <v>4</v>
      </c>
      <c r="K21" s="581"/>
      <c r="L21" s="580">
        <v>1</v>
      </c>
      <c r="M21" s="580">
        <v>1</v>
      </c>
      <c r="N21" s="576">
        <v>2</v>
      </c>
      <c r="O21" s="576">
        <v>3</v>
      </c>
      <c r="P21" s="576">
        <v>0.34</v>
      </c>
      <c r="Q21" s="596">
        <f t="shared" si="0"/>
        <v>7</v>
      </c>
      <c r="R21" s="581"/>
      <c r="S21" s="596">
        <f t="shared" si="1"/>
        <v>7</v>
      </c>
      <c r="T21" s="597">
        <f t="shared" si="2"/>
        <v>144.117647058824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66">
        <v>3</v>
      </c>
      <c r="J22" s="567"/>
      <c r="K22" s="567">
        <v>10</v>
      </c>
      <c r="L22" s="566">
        <v>2</v>
      </c>
      <c r="M22" s="566">
        <v>5</v>
      </c>
      <c r="N22" s="568">
        <v>9</v>
      </c>
      <c r="O22" s="568">
        <v>10</v>
      </c>
      <c r="P22" s="568">
        <v>1.12</v>
      </c>
      <c r="Q22" s="586">
        <f t="shared" si="0"/>
        <v>13</v>
      </c>
      <c r="R22" s="567">
        <v>10</v>
      </c>
      <c r="S22" s="587">
        <f t="shared" si="1"/>
        <v>23</v>
      </c>
      <c r="T22" s="588">
        <f t="shared" si="2"/>
        <v>143.75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66">
        <v>2</v>
      </c>
      <c r="J23" s="567">
        <v>32</v>
      </c>
      <c r="K23" s="567"/>
      <c r="L23" s="566">
        <v>2</v>
      </c>
      <c r="M23" s="566">
        <v>4</v>
      </c>
      <c r="N23" s="568">
        <v>8</v>
      </c>
      <c r="O23" s="568">
        <v>9</v>
      </c>
      <c r="P23" s="568">
        <v>1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238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66">
        <v>1</v>
      </c>
      <c r="J24" s="567">
        <v>6</v>
      </c>
      <c r="K24" s="567">
        <v>25</v>
      </c>
      <c r="L24" s="566">
        <v>1</v>
      </c>
      <c r="M24" s="566">
        <v>2</v>
      </c>
      <c r="N24" s="568">
        <v>8</v>
      </c>
      <c r="O24" s="568">
        <v>10</v>
      </c>
      <c r="P24" s="568">
        <v>0.73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306.849315068493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66"/>
      <c r="J25" s="567">
        <v>6</v>
      </c>
      <c r="K25" s="567">
        <v>10</v>
      </c>
      <c r="L25" s="566">
        <v>3</v>
      </c>
      <c r="M25" s="566">
        <v>7</v>
      </c>
      <c r="N25" s="568">
        <v>13</v>
      </c>
      <c r="O25" s="568">
        <v>15</v>
      </c>
      <c r="P25" s="568">
        <v>1.63</v>
      </c>
      <c r="Q25" s="586">
        <f t="shared" si="0"/>
        <v>16</v>
      </c>
      <c r="R25" s="567">
        <v>15</v>
      </c>
      <c r="S25" s="587">
        <f t="shared" si="1"/>
        <v>31</v>
      </c>
      <c r="T25" s="588">
        <f t="shared" si="2"/>
        <v>133.128834355828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66">
        <v>3</v>
      </c>
      <c r="J26" s="567">
        <v>24</v>
      </c>
      <c r="K26" s="567"/>
      <c r="L26" s="566">
        <v>2</v>
      </c>
      <c r="M26" s="566">
        <v>4</v>
      </c>
      <c r="N26" s="568">
        <v>7</v>
      </c>
      <c r="O26" s="568">
        <v>8</v>
      </c>
      <c r="P26" s="568">
        <v>0.95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198.947368421053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69">
        <v>4</v>
      </c>
      <c r="J27" s="570"/>
      <c r="K27" s="570">
        <v>15</v>
      </c>
      <c r="L27" s="569">
        <v>2</v>
      </c>
      <c r="M27" s="569">
        <v>6</v>
      </c>
      <c r="N27" s="571">
        <v>13</v>
      </c>
      <c r="O27" s="571">
        <v>13</v>
      </c>
      <c r="P27" s="571">
        <v>1.38</v>
      </c>
      <c r="Q27" s="589">
        <f t="shared" si="0"/>
        <v>19</v>
      </c>
      <c r="R27" s="570">
        <v>10</v>
      </c>
      <c r="S27" s="590">
        <f t="shared" si="1"/>
        <v>29</v>
      </c>
      <c r="T27" s="591">
        <f t="shared" si="2"/>
        <v>147.101449275362</v>
      </c>
      <c r="U27">
        <v>2780</v>
      </c>
      <c r="V27" t="s">
        <v>30</v>
      </c>
    </row>
    <row r="28" spans="2:22">
      <c r="B28" s="509"/>
      <c r="C28" s="522"/>
      <c r="D28" s="557" t="s">
        <v>360</v>
      </c>
      <c r="E28" s="557" t="s">
        <v>361</v>
      </c>
      <c r="F28" s="524">
        <v>23</v>
      </c>
      <c r="G28" s="524" t="s">
        <v>326</v>
      </c>
      <c r="H28" s="525" t="s">
        <v>362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328</v>
      </c>
      <c r="H29" s="517" t="s">
        <v>363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330</v>
      </c>
      <c r="H30" s="517" t="s">
        <v>364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332</v>
      </c>
      <c r="H31" s="517" t="s">
        <v>365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334</v>
      </c>
      <c r="H32" s="517" t="s">
        <v>366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336</v>
      </c>
      <c r="H33" s="517" t="s">
        <v>367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338</v>
      </c>
      <c r="H34" s="521" t="s">
        <v>368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369</v>
      </c>
      <c r="E35" s="557" t="s">
        <v>370</v>
      </c>
      <c r="F35" s="524">
        <v>23</v>
      </c>
      <c r="G35" s="524" t="s">
        <v>326</v>
      </c>
      <c r="H35" s="525" t="s">
        <v>371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328</v>
      </c>
      <c r="H36" s="517" t="s">
        <v>372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330</v>
      </c>
      <c r="H37" s="517" t="s">
        <v>373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332</v>
      </c>
      <c r="H38" s="517" t="s">
        <v>374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334</v>
      </c>
      <c r="H39" s="517" t="s">
        <v>375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336</v>
      </c>
      <c r="H40" s="517" t="s">
        <v>376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5</v>
      </c>
      <c r="O40" s="568">
        <v>5</v>
      </c>
      <c r="P40" s="568">
        <v>0.54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168.518518518519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338</v>
      </c>
      <c r="H41" s="530" t="s">
        <v>377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66">
        <v>2</v>
      </c>
      <c r="J44" s="567"/>
      <c r="K44" s="567"/>
      <c r="L44" s="566">
        <v>1</v>
      </c>
      <c r="M44" s="566">
        <v>1</v>
      </c>
      <c r="N44" s="568">
        <v>1</v>
      </c>
      <c r="O44" s="568">
        <v>1</v>
      </c>
      <c r="P44" s="568">
        <v>0.27</v>
      </c>
      <c r="Q44" s="586">
        <f t="shared" si="3"/>
        <v>2</v>
      </c>
      <c r="R44" s="567">
        <v>10</v>
      </c>
      <c r="S44" s="587">
        <f t="shared" ref="S44:S51" si="4">Q44+R44</f>
        <v>12</v>
      </c>
      <c r="T44" s="588">
        <f t="shared" ref="T44:T51" si="5">IF(P44&lt;&gt;0,S44/P44*7,"-")</f>
        <v>311.111111111111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66">
        <v>2</v>
      </c>
      <c r="J46" s="567">
        <v>17</v>
      </c>
      <c r="K46" s="567"/>
      <c r="L46" s="566">
        <v>1</v>
      </c>
      <c r="M46" s="566">
        <v>2</v>
      </c>
      <c r="N46" s="568">
        <v>4</v>
      </c>
      <c r="O46" s="568">
        <v>5</v>
      </c>
      <c r="P46" s="568">
        <v>0.51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260.78431372549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4</v>
      </c>
      <c r="P47" s="568">
        <v>0.34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288.235294117647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338</v>
      </c>
      <c r="H48" s="521" t="s">
        <v>386</v>
      </c>
      <c r="I48" s="569">
        <v>2</v>
      </c>
      <c r="J48" s="570">
        <v>4</v>
      </c>
      <c r="K48" s="570"/>
      <c r="L48" s="569">
        <v>1</v>
      </c>
      <c r="M48" s="569">
        <v>2</v>
      </c>
      <c r="N48" s="571">
        <v>7</v>
      </c>
      <c r="O48" s="571">
        <v>9</v>
      </c>
      <c r="P48" s="571">
        <v>0.68</v>
      </c>
      <c r="Q48" s="589">
        <f t="shared" si="3"/>
        <v>6</v>
      </c>
      <c r="R48" s="570">
        <v>10</v>
      </c>
      <c r="S48" s="590">
        <f t="shared" si="4"/>
        <v>16</v>
      </c>
      <c r="T48" s="591">
        <f t="shared" si="5"/>
        <v>164.705882352941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69">
        <v>4</v>
      </c>
      <c r="J49" s="570"/>
      <c r="K49" s="570"/>
      <c r="L49" s="569"/>
      <c r="M49" s="569">
        <v>1</v>
      </c>
      <c r="N49" s="571">
        <v>4</v>
      </c>
      <c r="O49" s="571">
        <v>6</v>
      </c>
      <c r="P49" s="571">
        <v>0.3</v>
      </c>
      <c r="Q49" s="589">
        <f t="shared" si="3"/>
        <v>4</v>
      </c>
      <c r="R49" s="570">
        <v>10</v>
      </c>
      <c r="S49" s="590">
        <f t="shared" si="4"/>
        <v>14</v>
      </c>
      <c r="T49" s="591">
        <f t="shared" si="5"/>
        <v>326.666666666667</v>
      </c>
      <c r="U49">
        <v>2580</v>
      </c>
      <c r="V49" t="s">
        <v>30</v>
      </c>
    </row>
    <row r="50" spans="2:22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73">
        <v>2</v>
      </c>
      <c r="J50" s="574"/>
      <c r="K50" s="574">
        <v>15</v>
      </c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66">
        <v>4</v>
      </c>
      <c r="J52" s="567"/>
      <c r="K52" s="567"/>
      <c r="L52" s="566">
        <v>1</v>
      </c>
      <c r="M52" s="566">
        <v>1</v>
      </c>
      <c r="N52" s="568">
        <v>2</v>
      </c>
      <c r="O52" s="568">
        <v>3</v>
      </c>
      <c r="P52" s="568">
        <v>0.34</v>
      </c>
      <c r="Q52" s="586">
        <f t="shared" si="3"/>
        <v>4</v>
      </c>
      <c r="R52" s="567">
        <v>10</v>
      </c>
      <c r="S52" s="587">
        <f t="shared" ref="S52:S57" si="6">Q52+R52</f>
        <v>14</v>
      </c>
      <c r="T52" s="588">
        <f t="shared" ref="T52:T57" si="7">IF(P52&lt;&gt;0,S52/P52*7,"-")</f>
        <v>288.235294117647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66">
        <v>2</v>
      </c>
      <c r="J53" s="567">
        <v>7</v>
      </c>
      <c r="K53" s="567">
        <v>5</v>
      </c>
      <c r="L53" s="566">
        <v>1</v>
      </c>
      <c r="M53" s="566">
        <v>2</v>
      </c>
      <c r="N53" s="568">
        <v>4</v>
      </c>
      <c r="O53" s="568">
        <v>4</v>
      </c>
      <c r="P53" s="568">
        <v>0.49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200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66">
        <v>2</v>
      </c>
      <c r="J55" s="567">
        <v>7</v>
      </c>
      <c r="K55" s="567"/>
      <c r="L55" s="566"/>
      <c r="M55" s="566">
        <v>2</v>
      </c>
      <c r="N55" s="568">
        <v>4</v>
      </c>
      <c r="O55" s="568">
        <v>5</v>
      </c>
      <c r="P55" s="568">
        <v>0.36</v>
      </c>
      <c r="Q55" s="586">
        <f t="shared" si="3"/>
        <v>9</v>
      </c>
      <c r="R55" s="567"/>
      <c r="S55" s="587">
        <f t="shared" si="6"/>
        <v>9</v>
      </c>
      <c r="T55" s="588">
        <f t="shared" si="7"/>
        <v>175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338</v>
      </c>
      <c r="H56" s="521" t="s">
        <v>394</v>
      </c>
      <c r="I56" s="569">
        <v>3</v>
      </c>
      <c r="J56" s="570">
        <v>11</v>
      </c>
      <c r="K56" s="570">
        <v>5</v>
      </c>
      <c r="L56" s="569"/>
      <c r="M56" s="569">
        <v>1</v>
      </c>
      <c r="N56" s="571">
        <v>3</v>
      </c>
      <c r="O56" s="571">
        <v>3</v>
      </c>
      <c r="P56" s="571">
        <v>0.22</v>
      </c>
      <c r="Q56" s="589">
        <f t="shared" si="3"/>
        <v>19</v>
      </c>
      <c r="R56" s="570"/>
      <c r="S56" s="590">
        <f t="shared" si="6"/>
        <v>19</v>
      </c>
      <c r="T56" s="591">
        <f t="shared" si="7"/>
        <v>604.545454545455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840</v>
      </c>
      <c r="U57">
        <v>2580</v>
      </c>
      <c r="V57" t="s">
        <v>30</v>
      </c>
    </row>
    <row r="58" spans="2:22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66">
        <v>4</v>
      </c>
      <c r="J62" s="567">
        <v>9</v>
      </c>
      <c r="K62" s="567">
        <v>10</v>
      </c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66">
        <v>2</v>
      </c>
      <c r="J63" s="567">
        <v>5</v>
      </c>
      <c r="K63" s="567"/>
      <c r="L63" s="566">
        <v>1</v>
      </c>
      <c r="M63" s="566">
        <v>1</v>
      </c>
      <c r="N63" s="568">
        <v>1</v>
      </c>
      <c r="O63" s="568">
        <v>1</v>
      </c>
      <c r="P63" s="568">
        <v>0.27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181.481481481481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338</v>
      </c>
      <c r="H64" s="521" t="s">
        <v>403</v>
      </c>
      <c r="I64" s="569">
        <v>2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381.818181818182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>
        <v>10</v>
      </c>
      <c r="S65" s="590">
        <f t="shared" si="8"/>
        <v>10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338</v>
      </c>
      <c r="H72" s="517" t="s">
        <v>412</v>
      </c>
      <c r="I72" s="566">
        <v>3</v>
      </c>
      <c r="J72" s="567">
        <v>2</v>
      </c>
      <c r="K72" s="567"/>
      <c r="L72" s="566"/>
      <c r="M72" s="566"/>
      <c r="N72" s="568">
        <v>3</v>
      </c>
      <c r="O72" s="568">
        <v>3</v>
      </c>
      <c r="P72" s="568">
        <v>0.15</v>
      </c>
      <c r="Q72" s="586">
        <f t="shared" si="10"/>
        <v>5</v>
      </c>
      <c r="R72" s="567">
        <v>5</v>
      </c>
      <c r="S72" s="587">
        <f t="shared" si="11"/>
        <v>10</v>
      </c>
      <c r="T72" s="588">
        <f t="shared" si="12"/>
        <v>466.666666666667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340</v>
      </c>
      <c r="H73" s="530" t="s">
        <v>413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>
        <v>5</v>
      </c>
      <c r="S73" s="599">
        <f t="shared" si="11"/>
        <v>5</v>
      </c>
      <c r="T73" s="600">
        <f t="shared" si="12"/>
        <v>700</v>
      </c>
      <c r="U73">
        <v>2580</v>
      </c>
      <c r="V73" t="s">
        <v>30</v>
      </c>
    </row>
    <row r="74" spans="2:22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1</v>
      </c>
      <c r="P77" s="568">
        <v>0.05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1540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66">
        <v>4</v>
      </c>
      <c r="J79" s="567">
        <v>8</v>
      </c>
      <c r="K79" s="567"/>
      <c r="L79" s="566">
        <v>1</v>
      </c>
      <c r="M79" s="566">
        <v>4</v>
      </c>
      <c r="N79" s="568">
        <v>4</v>
      </c>
      <c r="O79" s="568">
        <v>5</v>
      </c>
      <c r="P79" s="568">
        <v>0.65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129.230769230769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424</v>
      </c>
      <c r="H80" s="549" t="s">
        <v>425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61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314</v>
      </c>
      <c r="E2" s="503" t="s">
        <v>314</v>
      </c>
      <c r="F2" s="503" t="s">
        <v>315</v>
      </c>
      <c r="G2" s="503" t="s">
        <v>316</v>
      </c>
      <c r="H2" s="503" t="s">
        <v>199</v>
      </c>
      <c r="I2" s="503" t="s">
        <v>0</v>
      </c>
      <c r="J2" s="503" t="s">
        <v>197</v>
      </c>
      <c r="K2" s="532" t="s">
        <v>198</v>
      </c>
    </row>
    <row r="3" ht="80.1" customHeight="1" spans="2:11">
      <c r="B3" s="504" t="s">
        <v>317</v>
      </c>
      <c r="C3" s="505"/>
      <c r="D3" s="506" t="s">
        <v>318</v>
      </c>
      <c r="E3" s="506" t="s">
        <v>319</v>
      </c>
      <c r="F3" s="507" t="s">
        <v>180</v>
      </c>
      <c r="G3" s="507" t="s">
        <v>180</v>
      </c>
      <c r="H3" s="508" t="s">
        <v>320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321</v>
      </c>
      <c r="E4" s="511" t="s">
        <v>322</v>
      </c>
      <c r="F4" s="512" t="s">
        <v>180</v>
      </c>
      <c r="G4" s="512" t="s">
        <v>180</v>
      </c>
      <c r="H4" s="513" t="s">
        <v>323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338</v>
      </c>
      <c r="H11" s="519" t="s">
        <v>339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338</v>
      </c>
      <c r="H19" s="519" t="s">
        <v>349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36">
        <f>'在庫（雨靴等）'!R20</f>
        <v>10</v>
      </c>
      <c r="J20" s="537">
        <v>36</v>
      </c>
      <c r="K20" s="538">
        <f t="shared" si="1"/>
        <v>360</v>
      </c>
    </row>
    <row r="21" ht="35.25" spans="2:11">
      <c r="B21" s="509" t="s">
        <v>351</v>
      </c>
      <c r="C21" s="522"/>
      <c r="D21" s="523" t="s">
        <v>352</v>
      </c>
      <c r="E21" s="523" t="s">
        <v>32</v>
      </c>
      <c r="F21" s="524">
        <v>23</v>
      </c>
      <c r="G21" s="524" t="s">
        <v>326</v>
      </c>
      <c r="H21" s="525" t="s">
        <v>353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36">
        <f>'在庫（雨靴等）'!R22</f>
        <v>10</v>
      </c>
      <c r="J22" s="537">
        <v>38</v>
      </c>
      <c r="K22" s="538">
        <f t="shared" si="2"/>
        <v>380</v>
      </c>
    </row>
    <row r="23" ht="35.25" spans="2:11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36">
        <f>'在庫（雨靴等）'!R25</f>
        <v>15</v>
      </c>
      <c r="J25" s="537">
        <v>38</v>
      </c>
      <c r="K25" s="538">
        <f t="shared" si="2"/>
        <v>570</v>
      </c>
    </row>
    <row r="26" ht="35.25" spans="2:11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39">
        <f>'在庫（雨靴等）'!R27</f>
        <v>10</v>
      </c>
      <c r="J27" s="540">
        <v>38</v>
      </c>
      <c r="K27" s="541">
        <f t="shared" si="2"/>
        <v>380</v>
      </c>
    </row>
    <row r="28" ht="35.25" spans="2:11">
      <c r="B28" s="509"/>
      <c r="C28" s="522"/>
      <c r="D28" s="523" t="s">
        <v>360</v>
      </c>
      <c r="E28" s="523" t="s">
        <v>361</v>
      </c>
      <c r="F28" s="524">
        <v>23</v>
      </c>
      <c r="G28" s="524" t="s">
        <v>326</v>
      </c>
      <c r="H28" s="525" t="s">
        <v>353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328</v>
      </c>
      <c r="H29" s="517" t="s">
        <v>354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330</v>
      </c>
      <c r="H30" s="517" t="s">
        <v>355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332</v>
      </c>
      <c r="H31" s="517" t="s">
        <v>356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334</v>
      </c>
      <c r="H32" s="517" t="s">
        <v>357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336</v>
      </c>
      <c r="H33" s="517" t="s">
        <v>358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338</v>
      </c>
      <c r="H34" s="521" t="s">
        <v>359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369</v>
      </c>
      <c r="E35" s="523" t="s">
        <v>370</v>
      </c>
      <c r="F35" s="524">
        <v>23</v>
      </c>
      <c r="G35" s="524" t="s">
        <v>326</v>
      </c>
      <c r="H35" s="525" t="s">
        <v>371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328</v>
      </c>
      <c r="H36" s="517" t="s">
        <v>372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330</v>
      </c>
      <c r="H37" s="517" t="s">
        <v>373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332</v>
      </c>
      <c r="H38" s="517" t="s">
        <v>374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334</v>
      </c>
      <c r="H39" s="517" t="s">
        <v>375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336</v>
      </c>
      <c r="H40" s="517" t="s">
        <v>376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338</v>
      </c>
      <c r="H41" s="530" t="s">
        <v>377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36">
        <f>'在庫（雨靴等）'!R44</f>
        <v>10</v>
      </c>
      <c r="J44" s="537">
        <v>36</v>
      </c>
      <c r="K44" s="538">
        <f t="shared" si="2"/>
        <v>360</v>
      </c>
    </row>
    <row r="45" ht="35.25" spans="2:11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338</v>
      </c>
      <c r="H48" s="519" t="s">
        <v>386</v>
      </c>
      <c r="I48" s="536">
        <f>'在庫（雨靴等）'!R48</f>
        <v>10</v>
      </c>
      <c r="J48" s="537">
        <v>36</v>
      </c>
      <c r="K48" s="538">
        <f t="shared" ref="K48:K80" si="3">I48*J48</f>
        <v>360</v>
      </c>
    </row>
    <row r="49" ht="35.25" spans="2:11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36">
        <f>'在庫（雨靴等）'!R49</f>
        <v>10</v>
      </c>
      <c r="J49" s="537">
        <v>36</v>
      </c>
      <c r="K49" s="538">
        <f t="shared" si="3"/>
        <v>360</v>
      </c>
    </row>
    <row r="50" ht="35.25" spans="2:11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36">
        <f>'在庫（雨靴等）'!R52</f>
        <v>10</v>
      </c>
      <c r="J52" s="537">
        <v>36</v>
      </c>
      <c r="K52" s="538">
        <f t="shared" si="3"/>
        <v>360</v>
      </c>
    </row>
    <row r="53" ht="35.25" spans="2:11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338</v>
      </c>
      <c r="H56" s="519" t="s">
        <v>394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338</v>
      </c>
      <c r="H64" s="519" t="s">
        <v>403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36">
        <f>'在庫（雨靴等）'!R65</f>
        <v>10</v>
      </c>
      <c r="J65" s="537">
        <v>36</v>
      </c>
      <c r="K65" s="538">
        <f t="shared" si="3"/>
        <v>360</v>
      </c>
    </row>
    <row r="66" ht="35.25" spans="2:11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338</v>
      </c>
      <c r="H72" s="519" t="s">
        <v>412</v>
      </c>
      <c r="I72" s="536">
        <f>'在庫（雨靴等）'!R72</f>
        <v>5</v>
      </c>
      <c r="J72" s="537">
        <v>36</v>
      </c>
      <c r="K72" s="538">
        <f t="shared" si="3"/>
        <v>180</v>
      </c>
    </row>
    <row r="73" ht="36" spans="2:11">
      <c r="B73" s="509"/>
      <c r="C73" s="510"/>
      <c r="D73" s="516"/>
      <c r="E73" s="516"/>
      <c r="F73" s="520">
        <v>34</v>
      </c>
      <c r="G73" s="520" t="s">
        <v>340</v>
      </c>
      <c r="H73" s="521" t="s">
        <v>413</v>
      </c>
      <c r="I73" s="539">
        <f>'在庫（雨靴等）'!R73</f>
        <v>5</v>
      </c>
      <c r="J73" s="540">
        <v>36</v>
      </c>
      <c r="K73" s="541">
        <f t="shared" si="3"/>
        <v>180</v>
      </c>
    </row>
    <row r="74" ht="35.25" spans="2:11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424</v>
      </c>
      <c r="H80" s="549" t="s">
        <v>425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105</v>
      </c>
      <c r="J81" s="550"/>
      <c r="K81" s="550">
        <f>SUM(K3:K80)</f>
        <v>3850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B1" sqref="B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426</v>
      </c>
      <c r="C1" s="429" t="s">
        <v>427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428</v>
      </c>
      <c r="C3" s="430" t="s">
        <v>429</v>
      </c>
      <c r="D3" s="431" t="s">
        <v>430</v>
      </c>
      <c r="E3" s="432" t="s">
        <v>13</v>
      </c>
      <c r="F3" s="432" t="s">
        <v>431</v>
      </c>
      <c r="G3" s="432" t="s">
        <v>432</v>
      </c>
      <c r="H3" s="432" t="s">
        <v>433</v>
      </c>
      <c r="I3" s="432" t="s">
        <v>434</v>
      </c>
      <c r="J3" s="432" t="s">
        <v>199</v>
      </c>
      <c r="K3" s="434" t="s">
        <v>435</v>
      </c>
      <c r="L3" s="432" t="s">
        <v>436</v>
      </c>
      <c r="M3" s="432" t="s">
        <v>437</v>
      </c>
      <c r="N3" s="432" t="s">
        <v>438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439</v>
      </c>
      <c r="V3" s="432" t="s">
        <v>196</v>
      </c>
      <c r="W3" s="432" t="s">
        <v>10</v>
      </c>
      <c r="X3" s="436" t="s">
        <v>11</v>
      </c>
    </row>
    <row r="4" s="425" customFormat="1" ht="50.1" customHeight="1" spans="2:25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62" t="s">
        <v>446</v>
      </c>
      <c r="K4" s="62">
        <v>1380</v>
      </c>
      <c r="L4" s="437">
        <v>8</v>
      </c>
      <c r="M4" s="437"/>
      <c r="N4" s="62">
        <v>44</v>
      </c>
      <c r="O4" s="62"/>
      <c r="P4" s="438">
        <v>1</v>
      </c>
      <c r="Q4" s="438">
        <v>1</v>
      </c>
      <c r="R4" s="438">
        <v>1</v>
      </c>
      <c r="S4" s="438">
        <v>1</v>
      </c>
      <c r="T4" s="438">
        <v>0.27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1348.14814814815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62" t="s">
        <v>449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62" t="s">
        <v>452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1.4</v>
      </c>
      <c r="U6" s="452">
        <f t="shared" si="0"/>
        <v>16</v>
      </c>
      <c r="V6" s="82"/>
      <c r="W6" s="452">
        <f t="shared" si="1"/>
        <v>16</v>
      </c>
      <c r="X6" s="453">
        <f t="shared" si="2"/>
        <v>80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65" t="s">
        <v>455</v>
      </c>
      <c r="K7" s="65">
        <v>1380</v>
      </c>
      <c r="L7" s="439">
        <v>6</v>
      </c>
      <c r="M7" s="439"/>
      <c r="N7" s="65">
        <v>13</v>
      </c>
      <c r="O7" s="65"/>
      <c r="P7" s="440">
        <v>2</v>
      </c>
      <c r="Q7" s="440">
        <v>4</v>
      </c>
      <c r="R7" s="440">
        <v>8</v>
      </c>
      <c r="S7" s="440">
        <v>10</v>
      </c>
      <c r="T7" s="440">
        <v>1.02</v>
      </c>
      <c r="U7" s="454">
        <f t="shared" si="0"/>
        <v>19</v>
      </c>
      <c r="V7" s="84"/>
      <c r="W7" s="455">
        <f t="shared" si="1"/>
        <v>19</v>
      </c>
      <c r="X7" s="456">
        <f t="shared" si="2"/>
        <v>130.392156862745</v>
      </c>
      <c r="Y7" t="s">
        <v>30</v>
      </c>
    </row>
    <row r="8" s="425" customFormat="1" ht="50.1" customHeight="1" spans="2:25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67" t="s">
        <v>459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62" t="s">
        <v>460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62" t="s">
        <v>461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65" t="s">
        <v>462</v>
      </c>
      <c r="K11" s="65">
        <v>1380</v>
      </c>
      <c r="L11" s="439">
        <v>4</v>
      </c>
      <c r="M11" s="439"/>
      <c r="N11" s="65">
        <v>2</v>
      </c>
      <c r="O11" s="65"/>
      <c r="P11" s="440">
        <v>1</v>
      </c>
      <c r="Q11" s="440">
        <v>1</v>
      </c>
      <c r="R11" s="440">
        <v>6</v>
      </c>
      <c r="S11" s="440">
        <v>6</v>
      </c>
      <c r="T11" s="440">
        <v>0.52</v>
      </c>
      <c r="U11" s="454">
        <f t="shared" si="0"/>
        <v>6</v>
      </c>
      <c r="V11" s="84"/>
      <c r="W11" s="455">
        <f t="shared" si="1"/>
        <v>6</v>
      </c>
      <c r="X11" s="456">
        <f t="shared" si="2"/>
        <v>80.7692307692308</v>
      </c>
      <c r="Y11" t="s">
        <v>30</v>
      </c>
    </row>
    <row r="12" s="425" customFormat="1" ht="50.1" customHeight="1" spans="2:25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67" t="s">
        <v>464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62" t="s">
        <v>465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62" t="s">
        <v>466</v>
      </c>
      <c r="K14" s="62">
        <v>1380</v>
      </c>
      <c r="L14" s="437">
        <v>4</v>
      </c>
      <c r="M14" s="437"/>
      <c r="N14" s="62">
        <v>18</v>
      </c>
      <c r="O14" s="62"/>
      <c r="P14" s="438">
        <v>1</v>
      </c>
      <c r="Q14" s="438">
        <v>2</v>
      </c>
      <c r="R14" s="438">
        <v>4</v>
      </c>
      <c r="S14" s="438">
        <v>4</v>
      </c>
      <c r="T14" s="438">
        <v>0.49</v>
      </c>
      <c r="U14" s="452">
        <f t="shared" si="0"/>
        <v>22</v>
      </c>
      <c r="V14" s="82"/>
      <c r="W14" s="452">
        <f t="shared" si="1"/>
        <v>22</v>
      </c>
      <c r="X14" s="453">
        <f t="shared" si="2"/>
        <v>314.285714285714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65" t="s">
        <v>467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2</v>
      </c>
      <c r="R15" s="440">
        <v>8</v>
      </c>
      <c r="S15" s="440">
        <v>14</v>
      </c>
      <c r="T15" s="440">
        <v>0.79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283.544303797468</v>
      </c>
      <c r="Y15" t="s">
        <v>30</v>
      </c>
    </row>
    <row r="16" s="425" customFormat="1" ht="50.1" customHeight="1" spans="2:25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67" t="s">
        <v>471</v>
      </c>
      <c r="K16" s="67">
        <v>1380</v>
      </c>
      <c r="L16" s="441">
        <v>14</v>
      </c>
      <c r="M16" s="441"/>
      <c r="N16" s="67">
        <v>2</v>
      </c>
      <c r="O16" s="67"/>
      <c r="P16" s="442">
        <v>5</v>
      </c>
      <c r="Q16" s="442">
        <v>16</v>
      </c>
      <c r="R16" s="442">
        <v>44</v>
      </c>
      <c r="S16" s="442">
        <v>65</v>
      </c>
      <c r="T16" s="442">
        <v>4.77</v>
      </c>
      <c r="U16" s="457">
        <f t="shared" si="0"/>
        <v>16</v>
      </c>
      <c r="V16" s="68"/>
      <c r="W16" s="458">
        <f t="shared" si="1"/>
        <v>16</v>
      </c>
      <c r="X16" s="459">
        <f t="shared" si="2"/>
        <v>23.4800838574423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62" t="s">
        <v>473</v>
      </c>
      <c r="K17" s="62">
        <v>1380</v>
      </c>
      <c r="L17" s="437">
        <v>16</v>
      </c>
      <c r="M17" s="437"/>
      <c r="N17" s="62">
        <v>19</v>
      </c>
      <c r="O17" s="62"/>
      <c r="P17" s="438">
        <v>4</v>
      </c>
      <c r="Q17" s="438">
        <v>17</v>
      </c>
      <c r="R17" s="438">
        <v>45</v>
      </c>
      <c r="S17" s="438">
        <v>70</v>
      </c>
      <c r="T17" s="438">
        <v>4.45</v>
      </c>
      <c r="U17" s="452">
        <f t="shared" si="0"/>
        <v>35</v>
      </c>
      <c r="V17" s="82"/>
      <c r="W17" s="452">
        <f t="shared" si="1"/>
        <v>35</v>
      </c>
      <c r="X17" s="453">
        <f t="shared" si="2"/>
        <v>55.0561797752809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65" t="s">
        <v>475</v>
      </c>
      <c r="K18" s="65">
        <v>1380</v>
      </c>
      <c r="L18" s="439">
        <v>10</v>
      </c>
      <c r="M18" s="439"/>
      <c r="N18" s="65">
        <v>30</v>
      </c>
      <c r="O18" s="65"/>
      <c r="P18" s="440">
        <v>3</v>
      </c>
      <c r="Q18" s="440">
        <v>13</v>
      </c>
      <c r="R18" s="440">
        <v>34</v>
      </c>
      <c r="S18" s="440">
        <v>41</v>
      </c>
      <c r="T18" s="440">
        <v>3.54</v>
      </c>
      <c r="U18" s="454">
        <f t="shared" si="0"/>
        <v>40</v>
      </c>
      <c r="V18" s="84"/>
      <c r="W18" s="455">
        <f t="shared" si="1"/>
        <v>40</v>
      </c>
      <c r="X18" s="456">
        <f t="shared" si="2"/>
        <v>79.0960451977401</v>
      </c>
      <c r="Y18" t="s">
        <v>30</v>
      </c>
    </row>
    <row r="19" s="425" customFormat="1" ht="50.1" customHeight="1" spans="2:25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67" t="s">
        <v>479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480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62" t="s">
        <v>481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480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78" t="s">
        <v>482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480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81" t="s">
        <v>483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480</v>
      </c>
      <c r="Z22" s="425"/>
    </row>
    <row r="23" s="425" customFormat="1" ht="50.1" customHeight="1" spans="2:25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67" t="s">
        <v>486</v>
      </c>
      <c r="K23" s="67">
        <v>1580</v>
      </c>
      <c r="L23" s="441">
        <v>5</v>
      </c>
      <c r="M23" s="441"/>
      <c r="N23" s="67">
        <v>80</v>
      </c>
      <c r="O23" s="67"/>
      <c r="P23" s="442">
        <v>1</v>
      </c>
      <c r="Q23" s="442">
        <v>1</v>
      </c>
      <c r="R23" s="442">
        <v>3</v>
      </c>
      <c r="S23" s="442">
        <v>9</v>
      </c>
      <c r="T23" s="442">
        <v>0.46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1293.47826086957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62" t="s">
        <v>487</v>
      </c>
      <c r="K24" s="62">
        <v>1580</v>
      </c>
      <c r="L24" s="437">
        <v>12</v>
      </c>
      <c r="M24" s="437"/>
      <c r="N24" s="62">
        <v>170</v>
      </c>
      <c r="O24" s="62"/>
      <c r="P24" s="438">
        <v>1</v>
      </c>
      <c r="Q24" s="438">
        <v>9</v>
      </c>
      <c r="R24" s="438">
        <v>28</v>
      </c>
      <c r="S24" s="438">
        <v>44</v>
      </c>
      <c r="T24" s="438">
        <v>2.44</v>
      </c>
      <c r="U24" s="452">
        <f t="shared" si="0"/>
        <v>182</v>
      </c>
      <c r="V24" s="82"/>
      <c r="W24" s="452">
        <f t="shared" si="3"/>
        <v>182</v>
      </c>
      <c r="X24" s="453">
        <f t="shared" si="4"/>
        <v>522.131147540984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65" t="s">
        <v>488</v>
      </c>
      <c r="K25" s="65">
        <v>1580</v>
      </c>
      <c r="L25" s="439">
        <v>8</v>
      </c>
      <c r="M25" s="439"/>
      <c r="N25" s="65"/>
      <c r="O25" s="65"/>
      <c r="P25" s="440">
        <v>3</v>
      </c>
      <c r="Q25" s="440">
        <v>11</v>
      </c>
      <c r="R25" s="440">
        <v>29</v>
      </c>
      <c r="S25" s="440">
        <v>67</v>
      </c>
      <c r="T25" s="440">
        <v>3.28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17.0731707317073</v>
      </c>
      <c r="Y25" t="s">
        <v>30</v>
      </c>
    </row>
    <row r="26" s="425" customFormat="1" ht="50.1" customHeight="1" spans="2:25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67" t="s">
        <v>491</v>
      </c>
      <c r="K26" s="67">
        <v>1380</v>
      </c>
      <c r="L26" s="441">
        <v>2</v>
      </c>
      <c r="M26" s="441"/>
      <c r="N26" s="67">
        <v>10</v>
      </c>
      <c r="O26" s="67"/>
      <c r="P26" s="445">
        <v>1</v>
      </c>
      <c r="Q26" s="445">
        <v>1</v>
      </c>
      <c r="R26" s="445">
        <v>2</v>
      </c>
      <c r="S26" s="445">
        <v>2</v>
      </c>
      <c r="T26" s="442">
        <v>0.32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262.5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62" t="s">
        <v>492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6</v>
      </c>
      <c r="V27" s="82"/>
      <c r="W27" s="463">
        <f t="shared" si="3"/>
        <v>6</v>
      </c>
      <c r="X27" s="453">
        <f t="shared" si="4"/>
        <v>300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79" t="s">
        <v>493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65" t="s">
        <v>494</v>
      </c>
      <c r="K29" s="65">
        <v>1380</v>
      </c>
      <c r="L29" s="439">
        <v>2</v>
      </c>
      <c r="M29" s="439"/>
      <c r="N29" s="65">
        <v>6</v>
      </c>
      <c r="O29" s="65"/>
      <c r="P29" s="448"/>
      <c r="Q29" s="448"/>
      <c r="R29" s="448"/>
      <c r="S29" s="448"/>
      <c r="T29" s="440"/>
      <c r="U29" s="84">
        <f t="shared" si="0"/>
        <v>8</v>
      </c>
      <c r="V29" s="84"/>
      <c r="W29" s="468">
        <f t="shared" si="3"/>
        <v>8</v>
      </c>
      <c r="X29" s="456" t="str">
        <f t="shared" si="4"/>
        <v>-</v>
      </c>
      <c r="Y29" t="s">
        <v>30</v>
      </c>
    </row>
    <row r="30" s="425" customFormat="1" ht="50.1" customHeight="1" spans="2:25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86" t="s">
        <v>497</v>
      </c>
      <c r="K30" s="86">
        <v>1380</v>
      </c>
      <c r="L30" s="449">
        <v>2</v>
      </c>
      <c r="M30" s="449"/>
      <c r="N30" s="86">
        <v>6</v>
      </c>
      <c r="O30" s="86"/>
      <c r="P30" s="450">
        <v>1</v>
      </c>
      <c r="Q30" s="450">
        <v>1</v>
      </c>
      <c r="R30" s="450">
        <v>1</v>
      </c>
      <c r="S30" s="450">
        <v>1</v>
      </c>
      <c r="T30" s="451">
        <v>0.27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207.407407407407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62" t="s">
        <v>498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83" t="s">
        <v>499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65" t="s">
        <v>500</v>
      </c>
      <c r="K33" s="65">
        <v>1380</v>
      </c>
      <c r="L33" s="439">
        <v>4</v>
      </c>
      <c r="M33" s="439"/>
      <c r="N33" s="65">
        <v>12</v>
      </c>
      <c r="O33" s="65"/>
      <c r="P33" s="448">
        <v>1</v>
      </c>
      <c r="Q33" s="448">
        <v>1</v>
      </c>
      <c r="R33" s="448">
        <v>3</v>
      </c>
      <c r="S33" s="448">
        <v>3</v>
      </c>
      <c r="T33" s="440">
        <v>0.37</v>
      </c>
      <c r="U33" s="84">
        <f t="shared" si="0"/>
        <v>16</v>
      </c>
      <c r="V33" s="84"/>
      <c r="W33" s="468">
        <f t="shared" si="3"/>
        <v>16</v>
      </c>
      <c r="X33" s="456">
        <f t="shared" si="4"/>
        <v>302.702702702703</v>
      </c>
      <c r="Y33" t="s">
        <v>30</v>
      </c>
    </row>
    <row r="34" s="425" customFormat="1" ht="50.1" customHeight="1" spans="2:25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67" t="s">
        <v>502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62" t="s">
        <v>503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83" t="s">
        <v>504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65" t="s">
        <v>505</v>
      </c>
      <c r="K37" s="65">
        <v>1380</v>
      </c>
      <c r="L37" s="439">
        <v>3</v>
      </c>
      <c r="M37" s="439"/>
      <c r="N37" s="65">
        <v>2</v>
      </c>
      <c r="O37" s="65"/>
      <c r="P37" s="448">
        <v>1</v>
      </c>
      <c r="Q37" s="448">
        <v>2</v>
      </c>
      <c r="R37" s="448">
        <v>2</v>
      </c>
      <c r="S37" s="448">
        <v>2</v>
      </c>
      <c r="T37" s="440">
        <v>0.39</v>
      </c>
      <c r="U37" s="84">
        <f t="shared" si="0"/>
        <v>5</v>
      </c>
      <c r="V37" s="84"/>
      <c r="W37" s="468">
        <f t="shared" si="3"/>
        <v>5</v>
      </c>
      <c r="X37" s="456">
        <f t="shared" si="4"/>
        <v>89.7435897435897</v>
      </c>
      <c r="Y37" t="s">
        <v>30</v>
      </c>
    </row>
    <row r="38" s="425" customFormat="1" ht="50.1" customHeight="1" spans="2:25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86" t="s">
        <v>445</v>
      </c>
      <c r="J38" s="67" t="s">
        <v>508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480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62" t="s">
        <v>445</v>
      </c>
      <c r="J39" s="62" t="s">
        <v>509</v>
      </c>
      <c r="K39" s="62">
        <v>1380</v>
      </c>
      <c r="L39" s="437"/>
      <c r="M39" s="437">
        <v>3</v>
      </c>
      <c r="N39" s="62">
        <v>14</v>
      </c>
      <c r="O39" s="62"/>
      <c r="P39" s="438"/>
      <c r="Q39" s="438"/>
      <c r="R39" s="438"/>
      <c r="S39" s="438"/>
      <c r="T39" s="438"/>
      <c r="U39" s="462">
        <f t="shared" si="0"/>
        <v>14</v>
      </c>
      <c r="V39" s="82"/>
      <c r="W39" s="463">
        <f t="shared" si="3"/>
        <v>14</v>
      </c>
      <c r="X39" s="453" t="str">
        <f t="shared" si="4"/>
        <v>-</v>
      </c>
      <c r="Y39" t="s">
        <v>480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79" t="s">
        <v>445</v>
      </c>
      <c r="J40" s="65" t="s">
        <v>510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>
        <v>1</v>
      </c>
      <c r="S40" s="440">
        <v>2</v>
      </c>
      <c r="T40" s="440">
        <v>0.07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300</v>
      </c>
      <c r="Y40" t="s">
        <v>480</v>
      </c>
    </row>
    <row r="41" s="425" customFormat="1" ht="50.1" customHeight="1" spans="2:25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68" t="s">
        <v>445</v>
      </c>
      <c r="J41" s="67" t="s">
        <v>513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82" t="s">
        <v>445</v>
      </c>
      <c r="J42" s="62" t="s">
        <v>514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83" t="s">
        <v>445</v>
      </c>
      <c r="J43" s="83" t="s">
        <v>515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84" t="s">
        <v>445</v>
      </c>
      <c r="J44" s="65" t="s">
        <v>516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68" t="s">
        <v>445</v>
      </c>
      <c r="J45" s="67" t="s">
        <v>517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82" t="s">
        <v>445</v>
      </c>
      <c r="J46" s="62" t="s">
        <v>518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83" t="s">
        <v>445</v>
      </c>
      <c r="J47" s="83" t="s">
        <v>519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84" t="s">
        <v>445</v>
      </c>
      <c r="J48" s="65" t="s">
        <v>520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87" t="s">
        <v>445</v>
      </c>
      <c r="J49" s="67" t="s">
        <v>523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82" t="s">
        <v>445</v>
      </c>
      <c r="J50" s="62" t="s">
        <v>524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83" t="s">
        <v>445</v>
      </c>
      <c r="J51" s="83" t="s">
        <v>525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>
        <v>1</v>
      </c>
      <c r="R51" s="447">
        <v>3</v>
      </c>
      <c r="S51" s="447">
        <v>3</v>
      </c>
      <c r="T51" s="444">
        <v>0.22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381.818181818182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84" t="s">
        <v>445</v>
      </c>
      <c r="J52" s="65" t="s">
        <v>526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86" t="s">
        <v>445</v>
      </c>
      <c r="J53" s="67" t="s">
        <v>528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480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62" t="s">
        <v>445</v>
      </c>
      <c r="J54" s="62" t="s">
        <v>529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480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15" t="s">
        <v>458</v>
      </c>
      <c r="J55" s="79" t="s">
        <v>530</v>
      </c>
      <c r="K55" s="79">
        <v>1380</v>
      </c>
      <c r="L55" s="443"/>
      <c r="M55" s="443">
        <v>2</v>
      </c>
      <c r="N55" s="79">
        <v>8</v>
      </c>
      <c r="O55" s="79"/>
      <c r="P55" s="444"/>
      <c r="Q55" s="444">
        <v>1</v>
      </c>
      <c r="R55" s="444">
        <v>1</v>
      </c>
      <c r="S55" s="444">
        <v>1</v>
      </c>
      <c r="T55" s="444">
        <v>0.12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466.666666666667</v>
      </c>
      <c r="Y55" t="s">
        <v>480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19" t="s">
        <v>458</v>
      </c>
      <c r="J56" s="65" t="s">
        <v>531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2</v>
      </c>
      <c r="T56" s="440">
        <v>0.03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1866.66666666667</v>
      </c>
      <c r="Y56" t="s">
        <v>480</v>
      </c>
    </row>
    <row r="57" s="425" customFormat="1" ht="50.1" customHeight="1" spans="2:25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67" t="s">
        <v>445</v>
      </c>
      <c r="J57" s="67" t="s">
        <v>534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480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62" t="s">
        <v>445</v>
      </c>
      <c r="J58" s="62" t="s">
        <v>535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480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15" t="s">
        <v>458</v>
      </c>
      <c r="J59" s="79" t="s">
        <v>536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480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19" t="s">
        <v>458</v>
      </c>
      <c r="J60" s="65" t="s">
        <v>537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480</v>
      </c>
    </row>
    <row r="61" s="425" customFormat="1" ht="50.1" customHeight="1" spans="2:25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86" t="s">
        <v>540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480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62" t="s">
        <v>541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2</v>
      </c>
      <c r="S62" s="438">
        <v>2</v>
      </c>
      <c r="T62" s="438">
        <v>0.1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3640</v>
      </c>
      <c r="Y62" t="s">
        <v>480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65" t="s">
        <v>542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480</v>
      </c>
    </row>
    <row r="64" s="425" customFormat="1" ht="50.1" customHeight="1" spans="2:25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67" t="s">
        <v>545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480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62" t="s">
        <v>546</v>
      </c>
      <c r="K65" s="62">
        <v>1380</v>
      </c>
      <c r="L65" s="437"/>
      <c r="M65" s="437">
        <v>7</v>
      </c>
      <c r="N65" s="62">
        <v>9</v>
      </c>
      <c r="O65" s="62"/>
      <c r="P65" s="446"/>
      <c r="Q65" s="446">
        <v>2</v>
      </c>
      <c r="R65" s="446">
        <v>4</v>
      </c>
      <c r="S65" s="446">
        <v>5</v>
      </c>
      <c r="T65" s="438">
        <v>0.36</v>
      </c>
      <c r="U65" s="62">
        <f t="shared" si="0"/>
        <v>9</v>
      </c>
      <c r="V65" s="82"/>
      <c r="W65" s="62">
        <f t="shared" si="5"/>
        <v>9</v>
      </c>
      <c r="X65" s="453">
        <f t="shared" si="6"/>
        <v>175</v>
      </c>
      <c r="Y65" t="s">
        <v>480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65" t="s">
        <v>547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480</v>
      </c>
    </row>
    <row r="67" s="425" customFormat="1" ht="50.1" customHeight="1" spans="2:25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67" t="s">
        <v>550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62" t="s">
        <v>551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65" t="s">
        <v>552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67" t="s">
        <v>557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62" t="s">
        <v>558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62" t="s">
        <v>559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6</v>
      </c>
      <c r="T72" s="438">
        <v>0.37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340.540540540541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62" t="s">
        <v>561</v>
      </c>
      <c r="K73" s="62">
        <v>1680</v>
      </c>
      <c r="L73" s="437">
        <v>6</v>
      </c>
      <c r="M73" s="437"/>
      <c r="N73" s="62">
        <v>6</v>
      </c>
      <c r="O73" s="62"/>
      <c r="P73" s="438">
        <v>1</v>
      </c>
      <c r="Q73" s="438">
        <v>3</v>
      </c>
      <c r="R73" s="438">
        <v>8</v>
      </c>
      <c r="S73" s="438">
        <v>11</v>
      </c>
      <c r="T73" s="438">
        <v>0.81</v>
      </c>
      <c r="U73" s="452">
        <f t="shared" si="11"/>
        <v>12</v>
      </c>
      <c r="V73" s="82"/>
      <c r="W73" s="452">
        <f t="shared" si="5"/>
        <v>12</v>
      </c>
      <c r="X73" s="453">
        <f t="shared" si="6"/>
        <v>103.703703703704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65" t="s">
        <v>563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9</v>
      </c>
      <c r="S74" s="440">
        <v>18</v>
      </c>
      <c r="T74" s="440">
        <v>0.74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122.972972972973</v>
      </c>
      <c r="Y74" t="s">
        <v>30</v>
      </c>
    </row>
    <row r="75" s="427" customFormat="1" ht="50.1" customHeight="1" spans="2:26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161" t="s">
        <v>445</v>
      </c>
      <c r="J75" s="67" t="s">
        <v>566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158" t="s">
        <v>445</v>
      </c>
      <c r="J76" s="62" t="s">
        <v>567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159" t="s">
        <v>445</v>
      </c>
      <c r="J77" s="83" t="s">
        <v>568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160" t="s">
        <v>445</v>
      </c>
      <c r="J78" s="65" t="s">
        <v>569</v>
      </c>
      <c r="K78" s="65">
        <v>1280</v>
      </c>
      <c r="L78" s="439">
        <v>1</v>
      </c>
      <c r="M78" s="439"/>
      <c r="N78" s="65">
        <v>10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0.62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124.193548387097</v>
      </c>
      <c r="Y78" t="s">
        <v>30</v>
      </c>
    </row>
    <row r="79" s="425" customFormat="1" ht="50.1" customHeight="1" spans="2:25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161" t="s">
        <v>445</v>
      </c>
      <c r="J79" s="86" t="s">
        <v>571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158" t="s">
        <v>445</v>
      </c>
      <c r="J80" s="478" t="s">
        <v>572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159" t="s">
        <v>445</v>
      </c>
      <c r="J81" s="479" t="s">
        <v>573</v>
      </c>
      <c r="K81" s="480">
        <v>1280</v>
      </c>
      <c r="L81" s="443">
        <v>2</v>
      </c>
      <c r="M81" s="443"/>
      <c r="N81" s="480">
        <v>10</v>
      </c>
      <c r="O81" s="480"/>
      <c r="P81" s="475">
        <v>1</v>
      </c>
      <c r="Q81" s="475">
        <v>1</v>
      </c>
      <c r="R81" s="475">
        <v>2</v>
      </c>
      <c r="S81" s="475">
        <v>2</v>
      </c>
      <c r="T81" s="483">
        <v>0.32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262.5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159" t="s">
        <v>445</v>
      </c>
      <c r="J82" s="65" t="s">
        <v>574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67" t="s">
        <v>576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62" t="s">
        <v>577</v>
      </c>
      <c r="K84" s="62">
        <v>1380</v>
      </c>
      <c r="L84" s="437">
        <v>1</v>
      </c>
      <c r="M84" s="437"/>
      <c r="N84" s="62">
        <v>10</v>
      </c>
      <c r="O84" s="62"/>
      <c r="P84" s="482">
        <v>1</v>
      </c>
      <c r="Q84" s="482">
        <v>2</v>
      </c>
      <c r="R84" s="482">
        <v>3</v>
      </c>
      <c r="S84" s="482">
        <v>5</v>
      </c>
      <c r="T84" s="482">
        <v>0.47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163.829787234043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480" t="s">
        <v>578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484" t="s">
        <v>579</v>
      </c>
      <c r="K86" s="484">
        <v>1380</v>
      </c>
      <c r="L86" s="439"/>
      <c r="M86" s="439"/>
      <c r="N86" s="484"/>
      <c r="O86" s="484"/>
      <c r="P86" s="485"/>
      <c r="Q86" s="485"/>
      <c r="R86" s="485">
        <v>3</v>
      </c>
      <c r="S86" s="485">
        <v>16</v>
      </c>
      <c r="T86" s="485">
        <v>0.35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67" t="s">
        <v>582</v>
      </c>
      <c r="K87" s="67">
        <v>1480</v>
      </c>
      <c r="L87" s="441"/>
      <c r="M87" s="441"/>
      <c r="N87" s="67"/>
      <c r="O87" s="67"/>
      <c r="P87" s="481"/>
      <c r="Q87" s="481"/>
      <c r="R87" s="481">
        <v>11</v>
      </c>
      <c r="S87" s="481">
        <v>18</v>
      </c>
      <c r="T87" s="481">
        <v>0.66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62" t="s">
        <v>583</v>
      </c>
      <c r="K88" s="62">
        <v>1480</v>
      </c>
      <c r="L88" s="437">
        <v>9</v>
      </c>
      <c r="M88" s="437"/>
      <c r="N88" s="62">
        <v>85</v>
      </c>
      <c r="O88" s="62"/>
      <c r="P88" s="482">
        <v>2</v>
      </c>
      <c r="Q88" s="482">
        <v>8</v>
      </c>
      <c r="R88" s="482">
        <v>19</v>
      </c>
      <c r="S88" s="482">
        <v>37</v>
      </c>
      <c r="T88" s="482">
        <v>2.1</v>
      </c>
      <c r="U88" s="452">
        <f t="shared" si="11"/>
        <v>94</v>
      </c>
      <c r="V88" s="82"/>
      <c r="W88" s="452">
        <f t="shared" ref="W88:W95" si="13">U88+V88</f>
        <v>94</v>
      </c>
      <c r="X88" s="453">
        <f t="shared" si="12"/>
        <v>313.333333333333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65" t="s">
        <v>584</v>
      </c>
      <c r="K89" s="65">
        <v>1480</v>
      </c>
      <c r="L89" s="439">
        <v>7</v>
      </c>
      <c r="M89" s="439"/>
      <c r="N89" s="65">
        <v>122</v>
      </c>
      <c r="O89" s="65"/>
      <c r="P89" s="485"/>
      <c r="Q89" s="485">
        <v>5</v>
      </c>
      <c r="R89" s="485">
        <v>13</v>
      </c>
      <c r="S89" s="485">
        <v>24</v>
      </c>
      <c r="T89" s="485">
        <v>1.18</v>
      </c>
      <c r="U89" s="454">
        <f t="shared" si="11"/>
        <v>129</v>
      </c>
      <c r="V89" s="84"/>
      <c r="W89" s="455">
        <f t="shared" si="13"/>
        <v>129</v>
      </c>
      <c r="X89" s="456">
        <f t="shared" si="12"/>
        <v>765.254237288136</v>
      </c>
      <c r="Y89" t="s">
        <v>30</v>
      </c>
    </row>
    <row r="90" s="425" customFormat="1" ht="50.1" customHeight="1" spans="2:25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486" t="s">
        <v>458</v>
      </c>
      <c r="J90" s="67" t="s">
        <v>587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480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487" t="s">
        <v>458</v>
      </c>
      <c r="J91" s="62" t="s">
        <v>588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480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214" t="s">
        <v>458</v>
      </c>
      <c r="J92" s="65" t="s">
        <v>589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480</v>
      </c>
    </row>
    <row r="93" s="427" customFormat="1" ht="50.1" customHeight="1" spans="2:26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488" t="s">
        <v>458</v>
      </c>
      <c r="J93" s="67" t="s">
        <v>592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480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489" t="s">
        <v>458</v>
      </c>
      <c r="J94" s="62" t="s">
        <v>593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480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490" t="s">
        <v>458</v>
      </c>
      <c r="J95" s="79" t="s">
        <v>594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16" t="s">
        <v>458</v>
      </c>
      <c r="J96" s="65" t="s">
        <v>595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8</v>
      </c>
      <c r="S96" s="448">
        <v>8</v>
      </c>
      <c r="T96" s="440">
        <v>0.4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262.5</v>
      </c>
      <c r="Y96" t="s">
        <v>480</v>
      </c>
    </row>
    <row r="97" s="425" customFormat="1" ht="50.1" customHeight="1" spans="2:25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67" t="s">
        <v>598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480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62" t="s">
        <v>599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480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65" t="s">
        <v>600</v>
      </c>
      <c r="K99" s="65">
        <v>1380</v>
      </c>
      <c r="L99" s="439"/>
      <c r="M99" s="439"/>
      <c r="N99" s="65">
        <v>10</v>
      </c>
      <c r="O99" s="65"/>
      <c r="P99" s="440">
        <v>1</v>
      </c>
      <c r="Q99" s="440">
        <v>2</v>
      </c>
      <c r="R99" s="440">
        <v>2</v>
      </c>
      <c r="S99" s="440">
        <v>2</v>
      </c>
      <c r="T99" s="440">
        <v>0.39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179.487179487179</v>
      </c>
      <c r="Y99" t="s">
        <v>480</v>
      </c>
    </row>
    <row r="100" s="425" customFormat="1" ht="50.1" customHeight="1" spans="2:25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488" t="s">
        <v>458</v>
      </c>
      <c r="J100" s="67" t="s">
        <v>603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480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487" t="s">
        <v>458</v>
      </c>
      <c r="J101" s="62" t="s">
        <v>604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480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216" t="s">
        <v>458</v>
      </c>
      <c r="J102" s="491" t="s">
        <v>605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480</v>
      </c>
    </row>
    <row r="103" s="425" customFormat="1" ht="50.1" customHeight="1" spans="2:25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67" t="s">
        <v>609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480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62" t="s">
        <v>611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480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491" t="s">
        <v>613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67" t="s">
        <v>616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480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62" t="s">
        <v>617</v>
      </c>
      <c r="K107" s="62">
        <v>1380</v>
      </c>
      <c r="L107" s="437"/>
      <c r="M107" s="437">
        <v>1</v>
      </c>
      <c r="N107" s="62">
        <v>8</v>
      </c>
      <c r="O107" s="62"/>
      <c r="P107" s="438">
        <v>1</v>
      </c>
      <c r="Q107" s="438">
        <v>2</v>
      </c>
      <c r="R107" s="438">
        <v>3</v>
      </c>
      <c r="S107" s="438">
        <v>3</v>
      </c>
      <c r="T107" s="438">
        <v>0.44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127.272727272727</v>
      </c>
      <c r="Y107" t="s">
        <v>480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484" t="s">
        <v>619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480</v>
      </c>
    </row>
    <row r="109" s="425" customFormat="1" ht="50.1" customHeight="1" spans="2:25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486" t="s">
        <v>458</v>
      </c>
      <c r="J109" s="67" t="s">
        <v>622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480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487" t="s">
        <v>458</v>
      </c>
      <c r="J110" s="62" t="s">
        <v>623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480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14" t="s">
        <v>458</v>
      </c>
      <c r="J111" s="65" t="s">
        <v>624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480</v>
      </c>
    </row>
    <row r="112" s="425" customFormat="1" ht="50.1" customHeight="1" spans="2:25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488" t="s">
        <v>458</v>
      </c>
      <c r="J112" s="67" t="s">
        <v>626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480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487" t="s">
        <v>458</v>
      </c>
      <c r="J113" s="62" t="s">
        <v>627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6</v>
      </c>
      <c r="T113" s="438">
        <v>0.2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280</v>
      </c>
      <c r="Y113" t="s">
        <v>480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216" t="s">
        <v>458</v>
      </c>
      <c r="J114" s="65" t="s">
        <v>628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480</v>
      </c>
    </row>
    <row r="115" s="425" customFormat="1" ht="50.1" customHeight="1" spans="2:25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67" t="s">
        <v>633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480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62" t="s">
        <v>635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14" t="s">
        <v>458</v>
      </c>
      <c r="J117" s="65" t="s">
        <v>638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3</v>
      </c>
      <c r="T117" s="440">
        <v>0.08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1050</v>
      </c>
      <c r="Y117" t="s">
        <v>480</v>
      </c>
    </row>
    <row r="118" s="425" customFormat="1" ht="50.1" customHeight="1" spans="2:25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67" t="s">
        <v>642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480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487" t="s">
        <v>458</v>
      </c>
      <c r="J119" s="62" t="s">
        <v>644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480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487" t="s">
        <v>458</v>
      </c>
      <c r="J120" s="62" t="s">
        <v>646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480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214" t="s">
        <v>458</v>
      </c>
      <c r="J121" s="65" t="s">
        <v>648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480</v>
      </c>
    </row>
    <row r="122" s="425" customFormat="1" ht="50.1" customHeight="1" spans="2:25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67" t="s">
        <v>650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480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487" t="s">
        <v>458</v>
      </c>
      <c r="J123" s="62" t="s">
        <v>651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480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487" t="s">
        <v>458</v>
      </c>
      <c r="J124" s="62" t="s">
        <v>652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480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216" t="s">
        <v>458</v>
      </c>
      <c r="J125" s="65" t="s">
        <v>653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480</v>
      </c>
    </row>
    <row r="126" s="425" customFormat="1" ht="50.1" customHeight="1" spans="2:25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488" t="s">
        <v>458</v>
      </c>
      <c r="J126" s="67" t="s">
        <v>656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480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487" t="s">
        <v>458</v>
      </c>
      <c r="J127" s="62" t="s">
        <v>658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480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216" t="s">
        <v>458</v>
      </c>
      <c r="J128" s="65" t="s">
        <v>660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480</v>
      </c>
    </row>
    <row r="129" s="56" customFormat="1" ht="50.1" customHeight="1" spans="2:26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67" t="s">
        <v>663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62" t="s">
        <v>664</v>
      </c>
      <c r="K130" s="62">
        <v>1280</v>
      </c>
      <c r="L130" s="437">
        <v>2</v>
      </c>
      <c r="M130" s="437"/>
      <c r="N130" s="62">
        <v>16</v>
      </c>
      <c r="O130" s="62"/>
      <c r="P130" s="438">
        <v>2</v>
      </c>
      <c r="Q130" s="438">
        <v>4</v>
      </c>
      <c r="R130" s="438">
        <v>4</v>
      </c>
      <c r="S130" s="438">
        <v>4</v>
      </c>
      <c r="T130" s="438">
        <v>0.78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161.538461538462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62" t="s">
        <v>666</v>
      </c>
      <c r="K131" s="62">
        <v>1280</v>
      </c>
      <c r="L131" s="437">
        <v>2</v>
      </c>
      <c r="M131" s="437"/>
      <c r="N131" s="62">
        <v>12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65" t="s">
        <v>667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0.86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154.651162790698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67" t="s">
        <v>669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62" t="s">
        <v>670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62" t="s">
        <v>671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65" t="s">
        <v>672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67" t="s">
        <v>675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62" t="s">
        <v>676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62" t="s">
        <v>677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65" t="s">
        <v>678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2</v>
      </c>
      <c r="R140" s="440">
        <v>2</v>
      </c>
      <c r="S140" s="440">
        <v>2</v>
      </c>
      <c r="T140" s="440">
        <v>0.24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204.166666666667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67" t="s">
        <v>680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>
        <v>1</v>
      </c>
      <c r="S141" s="442">
        <v>1</v>
      </c>
      <c r="T141" s="442">
        <v>0.05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980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62" t="s">
        <v>681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4</v>
      </c>
      <c r="T142" s="438">
        <v>0.34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82.3529411764706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62" t="s">
        <v>682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65" t="s">
        <v>683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>
        <v>1</v>
      </c>
      <c r="S144" s="440">
        <v>1</v>
      </c>
      <c r="T144" s="440">
        <v>0.05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1540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67" t="s">
        <v>684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62" t="s">
        <v>685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62" t="s">
        <v>686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65" t="s">
        <v>687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67" t="s">
        <v>689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62" t="s">
        <v>690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62" t="s">
        <v>691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65" t="s">
        <v>692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>
        <v>2</v>
      </c>
      <c r="R152" s="440">
        <v>2</v>
      </c>
      <c r="S152" s="440">
        <v>2</v>
      </c>
      <c r="T152" s="440">
        <v>0.24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262.5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67" t="s">
        <v>694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62" t="s">
        <v>695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62" t="s">
        <v>696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65" t="s">
        <v>697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67" t="s">
        <v>699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62" t="s">
        <v>700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62" t="s">
        <v>701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65" t="s">
        <v>702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67" t="s">
        <v>704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62" t="s">
        <v>705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62" t="s">
        <v>706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2</v>
      </c>
      <c r="S163" s="438">
        <v>2</v>
      </c>
      <c r="T163" s="438">
        <v>0.17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65" t="s">
        <v>707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67" t="s">
        <v>710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62" t="s">
        <v>712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65" t="s">
        <v>714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67" t="s">
        <v>715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62" t="s">
        <v>716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65" t="s">
        <v>717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67" t="s">
        <v>718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62" t="s">
        <v>720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65" t="s">
        <v>721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67" t="s">
        <v>722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62" t="s">
        <v>724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65" t="s">
        <v>725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67" t="s">
        <v>726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62" t="s">
        <v>728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65" t="s">
        <v>729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494" t="s">
        <v>734</v>
      </c>
      <c r="J180" s="275" t="s">
        <v>735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480</v>
      </c>
      <c r="Z180" s="425"/>
    </row>
    <row r="181" s="56" customFormat="1" ht="150" customHeight="1" spans="2:26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494" t="s">
        <v>734</v>
      </c>
      <c r="J181" s="275" t="s">
        <v>737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480</v>
      </c>
      <c r="Z181" s="425"/>
    </row>
    <row r="182" s="56" customFormat="1" ht="150" customHeight="1" spans="2:26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494" t="s">
        <v>734</v>
      </c>
      <c r="J182" s="275" t="s">
        <v>740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480</v>
      </c>
      <c r="Z182" s="425"/>
    </row>
    <row r="183" ht="50.1" customHeight="1" spans="2:26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67" t="s">
        <v>743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480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62" t="s">
        <v>745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480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62" t="s">
        <v>747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480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65" t="s">
        <v>749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480</v>
      </c>
      <c r="Z186" s="425"/>
    </row>
    <row r="187" s="56" customFormat="1" ht="150" customHeight="1" spans="2:26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75" t="s">
        <v>752</v>
      </c>
      <c r="K187" s="275">
        <v>1280</v>
      </c>
      <c r="L187" s="495">
        <v>6</v>
      </c>
      <c r="M187" s="495"/>
      <c r="N187" s="275">
        <v>8</v>
      </c>
      <c r="O187" s="275"/>
      <c r="P187" s="496">
        <v>2</v>
      </c>
      <c r="Q187" s="496">
        <v>10</v>
      </c>
      <c r="R187" s="496">
        <v>13</v>
      </c>
      <c r="S187" s="496">
        <v>15</v>
      </c>
      <c r="T187" s="497">
        <v>1.69</v>
      </c>
      <c r="U187" s="498">
        <f t="shared" si="21"/>
        <v>14</v>
      </c>
      <c r="V187" s="498"/>
      <c r="W187" s="500">
        <f t="shared" si="19"/>
        <v>14</v>
      </c>
      <c r="X187" s="499">
        <f t="shared" si="20"/>
        <v>57.9881656804734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75" t="s">
        <v>753</v>
      </c>
      <c r="K188" s="275">
        <v>1280</v>
      </c>
      <c r="L188" s="495">
        <v>4</v>
      </c>
      <c r="M188" s="495"/>
      <c r="N188" s="275">
        <v>2</v>
      </c>
      <c r="O188" s="275"/>
      <c r="P188" s="496">
        <v>1</v>
      </c>
      <c r="Q188" s="496">
        <v>4</v>
      </c>
      <c r="R188" s="496">
        <v>5</v>
      </c>
      <c r="S188" s="496">
        <v>5</v>
      </c>
      <c r="T188" s="497">
        <v>0.68</v>
      </c>
      <c r="U188" s="498">
        <f t="shared" si="21"/>
        <v>6</v>
      </c>
      <c r="V188" s="498"/>
      <c r="W188" s="500">
        <f t="shared" si="19"/>
        <v>6</v>
      </c>
      <c r="X188" s="499">
        <f t="shared" si="20"/>
        <v>61.7647058823529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75" t="s">
        <v>755</v>
      </c>
      <c r="K189" s="275">
        <v>1280</v>
      </c>
      <c r="L189" s="495">
        <v>3</v>
      </c>
      <c r="M189" s="495"/>
      <c r="N189" s="275">
        <v>5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8</v>
      </c>
      <c r="V189" s="498"/>
      <c r="W189" s="500">
        <f t="shared" si="19"/>
        <v>8</v>
      </c>
      <c r="X189" s="499">
        <f t="shared" si="20"/>
        <v>1120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426</v>
      </c>
      <c r="C1" s="288" t="s">
        <v>427</v>
      </c>
    </row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93" t="s">
        <v>458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94" t="s">
        <v>458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78" t="s">
        <v>458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95" t="s">
        <v>458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158" t="s">
        <v>458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159" t="s">
        <v>458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81" t="s">
        <v>458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95" t="s">
        <v>458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94" t="s">
        <v>458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81" t="s">
        <v>458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93" t="s">
        <v>458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94" t="s">
        <v>458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78" t="s">
        <v>458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95" t="s">
        <v>458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94" t="s">
        <v>458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81" t="s">
        <v>458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78" t="s">
        <v>458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94" t="s">
        <v>458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94" t="s">
        <v>458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78" t="s">
        <v>458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94" t="s">
        <v>458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94" t="s">
        <v>458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81" t="s">
        <v>458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95" t="s">
        <v>458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94" t="s">
        <v>458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81" t="s">
        <v>458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275" t="s">
        <v>734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275" t="s">
        <v>734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275" t="s">
        <v>734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484</v>
      </c>
    </row>
    <row r="195" spans="10:18">
      <c r="J195" s="285" t="s">
        <v>759</v>
      </c>
      <c r="K195" s="286" t="s">
        <v>16</v>
      </c>
      <c r="L195" s="286" t="s">
        <v>17</v>
      </c>
      <c r="M195" s="286" t="s">
        <v>18</v>
      </c>
      <c r="R195" s="286" t="s">
        <v>198</v>
      </c>
    </row>
    <row r="196" spans="10:18">
      <c r="J196" s="287" t="s">
        <v>760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761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23</v>
      </c>
      <c r="K4" s="33">
        <v>12</v>
      </c>
      <c r="L4" s="33"/>
      <c r="M4" s="33">
        <v>1</v>
      </c>
      <c r="N4" s="33">
        <v>1</v>
      </c>
      <c r="O4" s="33">
        <v>1</v>
      </c>
      <c r="P4" s="33">
        <v>1</v>
      </c>
      <c r="Q4" s="43">
        <v>0.27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311.111111111111</v>
      </c>
      <c r="V4" s="46" t="s">
        <v>480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781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480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781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480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781</v>
      </c>
      <c r="G7" s="10" t="s">
        <v>793</v>
      </c>
      <c r="H7" s="11">
        <v>598</v>
      </c>
      <c r="I7" s="31"/>
      <c r="J7" s="32">
        <v>8</v>
      </c>
      <c r="K7" s="33">
        <v>13</v>
      </c>
      <c r="L7" s="33"/>
      <c r="M7" s="33">
        <v>1</v>
      </c>
      <c r="N7" s="33">
        <v>2</v>
      </c>
      <c r="O7" s="33">
        <v>3</v>
      </c>
      <c r="P7" s="33">
        <v>5</v>
      </c>
      <c r="Q7" s="43">
        <v>0.47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193.617021276596</v>
      </c>
      <c r="V7" s="46" t="s">
        <v>480</v>
      </c>
    </row>
    <row r="8" customHeight="1" spans="2:22">
      <c r="B8" s="6"/>
      <c r="C8" s="7" t="s">
        <v>794</v>
      </c>
      <c r="D8" s="8" t="s">
        <v>795</v>
      </c>
      <c r="E8" s="8" t="s">
        <v>154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480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480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480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480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480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480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298</v>
      </c>
      <c r="I14" s="31"/>
      <c r="J14" s="32">
        <v>32</v>
      </c>
      <c r="K14" s="33"/>
      <c r="L14" s="33"/>
      <c r="M14" s="33">
        <v>1</v>
      </c>
      <c r="N14" s="33">
        <v>2</v>
      </c>
      <c r="O14" s="33">
        <v>3</v>
      </c>
      <c r="P14" s="33">
        <v>5</v>
      </c>
      <c r="Q14" s="43">
        <v>0.47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480</v>
      </c>
    </row>
    <row r="15" customHeight="1" spans="2:22">
      <c r="B15" s="299"/>
      <c r="C15" s="7" t="s">
        <v>820</v>
      </c>
      <c r="D15" s="8" t="s">
        <v>821</v>
      </c>
      <c r="E15" s="8"/>
      <c r="F15" s="9" t="s">
        <v>822</v>
      </c>
      <c r="G15" s="10" t="s">
        <v>823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4</v>
      </c>
      <c r="P15" s="33">
        <v>4</v>
      </c>
      <c r="Q15" s="43">
        <v>0.34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480</v>
      </c>
    </row>
    <row r="16" customHeight="1" spans="2:22">
      <c r="B16" s="300"/>
      <c r="C16" s="301" t="s">
        <v>824</v>
      </c>
      <c r="D16" s="302" t="s">
        <v>825</v>
      </c>
      <c r="E16" s="302"/>
      <c r="F16" s="303" t="s">
        <v>826</v>
      </c>
      <c r="G16" s="304" t="s">
        <v>827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480</v>
      </c>
    </row>
    <row r="17" customHeight="1" spans="2:22">
      <c r="B17" s="293"/>
      <c r="C17" s="294" t="s">
        <v>828</v>
      </c>
      <c r="D17" s="295" t="s">
        <v>829</v>
      </c>
      <c r="E17" s="295" t="s">
        <v>146</v>
      </c>
      <c r="F17" s="296" t="s">
        <v>806</v>
      </c>
      <c r="G17" s="297" t="s">
        <v>830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480</v>
      </c>
    </row>
    <row r="18" customHeight="1" spans="2:22">
      <c r="B18" s="299"/>
      <c r="C18" s="7" t="s">
        <v>831</v>
      </c>
      <c r="D18" s="8" t="s">
        <v>832</v>
      </c>
      <c r="E18" s="8" t="s">
        <v>146</v>
      </c>
      <c r="F18" s="305" t="s">
        <v>810</v>
      </c>
      <c r="G18" s="10" t="s">
        <v>833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480</v>
      </c>
    </row>
    <row r="19" customHeight="1" spans="2:22">
      <c r="B19" s="300"/>
      <c r="C19" s="301" t="s">
        <v>834</v>
      </c>
      <c r="D19" s="302" t="s">
        <v>835</v>
      </c>
      <c r="E19" s="302" t="s">
        <v>146</v>
      </c>
      <c r="F19" s="306" t="s">
        <v>814</v>
      </c>
      <c r="G19" s="304" t="s">
        <v>836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480</v>
      </c>
    </row>
    <row r="20" customHeight="1" spans="2:22">
      <c r="B20" s="307"/>
      <c r="C20" s="308" t="s">
        <v>837</v>
      </c>
      <c r="D20" s="309" t="s">
        <v>838</v>
      </c>
      <c r="E20" s="309"/>
      <c r="F20" s="310" t="s">
        <v>839</v>
      </c>
      <c r="G20" s="311" t="s">
        <v>840</v>
      </c>
      <c r="H20" s="312">
        <v>298</v>
      </c>
      <c r="I20" s="330"/>
      <c r="J20" s="331">
        <v>35</v>
      </c>
      <c r="K20" s="332"/>
      <c r="L20" s="332"/>
      <c r="M20" s="332">
        <v>1</v>
      </c>
      <c r="N20" s="332">
        <v>3</v>
      </c>
      <c r="O20" s="332">
        <v>9</v>
      </c>
      <c r="P20" s="332">
        <v>11</v>
      </c>
      <c r="Q20" s="349">
        <v>0.85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480</v>
      </c>
    </row>
    <row r="21" customHeight="1" spans="2:22">
      <c r="B21" s="313"/>
      <c r="C21" s="314" t="s">
        <v>841</v>
      </c>
      <c r="D21" s="315" t="s">
        <v>842</v>
      </c>
      <c r="E21" s="315"/>
      <c r="F21" s="305" t="s">
        <v>843</v>
      </c>
      <c r="G21" s="316" t="s">
        <v>844</v>
      </c>
      <c r="H21" s="317">
        <v>348</v>
      </c>
      <c r="I21" s="333"/>
      <c r="J21" s="334">
        <v>26</v>
      </c>
      <c r="K21" s="335"/>
      <c r="L21" s="335"/>
      <c r="M21" s="335"/>
      <c r="N21" s="335"/>
      <c r="O21" s="335">
        <v>1</v>
      </c>
      <c r="P21" s="335">
        <v>2</v>
      </c>
      <c r="Q21" s="353">
        <v>0.07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480</v>
      </c>
    </row>
    <row r="22" customHeight="1" spans="2:22">
      <c r="B22" s="299"/>
      <c r="C22" s="7" t="s">
        <v>845</v>
      </c>
      <c r="D22" s="8" t="s">
        <v>846</v>
      </c>
      <c r="E22" s="8"/>
      <c r="F22" s="9" t="s">
        <v>847</v>
      </c>
      <c r="G22" s="10" t="s">
        <v>848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480</v>
      </c>
    </row>
    <row r="23" customHeight="1" spans="2:22">
      <c r="B23" s="299"/>
      <c r="C23" s="7" t="s">
        <v>849</v>
      </c>
      <c r="D23" s="8" t="s">
        <v>850</v>
      </c>
      <c r="E23" s="8"/>
      <c r="F23" s="9" t="s">
        <v>851</v>
      </c>
      <c r="G23" s="10" t="s">
        <v>852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480</v>
      </c>
    </row>
    <row r="24" customHeight="1" spans="2:22">
      <c r="B24" s="299"/>
      <c r="C24" s="7" t="s">
        <v>853</v>
      </c>
      <c r="D24" s="8" t="s">
        <v>854</v>
      </c>
      <c r="E24" s="8"/>
      <c r="F24" s="9" t="s">
        <v>855</v>
      </c>
      <c r="G24" s="10" t="s">
        <v>856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480</v>
      </c>
    </row>
    <row r="25" customHeight="1" spans="2:22">
      <c r="B25" s="300"/>
      <c r="C25" s="301" t="s">
        <v>857</v>
      </c>
      <c r="D25" s="302" t="s">
        <v>858</v>
      </c>
      <c r="E25" s="302"/>
      <c r="F25" s="303" t="s">
        <v>859</v>
      </c>
      <c r="G25" s="304" t="s">
        <v>860</v>
      </c>
      <c r="H25" s="26">
        <v>298</v>
      </c>
      <c r="I25" s="37"/>
      <c r="J25" s="38">
        <v>20</v>
      </c>
      <c r="K25" s="39"/>
      <c r="L25" s="39"/>
      <c r="M25" s="39">
        <v>2</v>
      </c>
      <c r="N25" s="39">
        <v>3</v>
      </c>
      <c r="O25" s="39">
        <v>5</v>
      </c>
      <c r="P25" s="39">
        <v>7</v>
      </c>
      <c r="Q25" s="48">
        <v>0.79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480</v>
      </c>
    </row>
    <row r="26" customHeight="1" spans="2:22">
      <c r="B26" s="299"/>
      <c r="C26" s="7" t="s">
        <v>861</v>
      </c>
      <c r="D26" s="8" t="s">
        <v>862</v>
      </c>
      <c r="E26" s="8"/>
      <c r="F26" s="9" t="s">
        <v>863</v>
      </c>
      <c r="G26" s="10" t="s">
        <v>864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480</v>
      </c>
    </row>
    <row r="27" customHeight="1" spans="2:22">
      <c r="B27" s="299"/>
      <c r="C27" s="7" t="s">
        <v>865</v>
      </c>
      <c r="D27" s="8" t="s">
        <v>866</v>
      </c>
      <c r="E27" s="8"/>
      <c r="F27" s="9" t="s">
        <v>867</v>
      </c>
      <c r="G27" s="10" t="s">
        <v>868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480</v>
      </c>
    </row>
    <row r="28" customHeight="1" spans="2:22">
      <c r="B28" s="299"/>
      <c r="C28" s="7" t="s">
        <v>869</v>
      </c>
      <c r="D28" s="8" t="s">
        <v>870</v>
      </c>
      <c r="E28" s="8"/>
      <c r="F28" s="9" t="s">
        <v>871</v>
      </c>
      <c r="G28" s="10" t="s">
        <v>872</v>
      </c>
      <c r="H28" s="11">
        <v>298</v>
      </c>
      <c r="I28" s="31"/>
      <c r="J28" s="32">
        <v>112</v>
      </c>
      <c r="K28" s="33"/>
      <c r="L28" s="33"/>
      <c r="M28" s="33">
        <v>1</v>
      </c>
      <c r="N28" s="33">
        <v>3</v>
      </c>
      <c r="O28" s="33">
        <v>8</v>
      </c>
      <c r="P28" s="33">
        <v>11</v>
      </c>
      <c r="Q28" s="43">
        <v>0.81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480</v>
      </c>
    </row>
    <row r="29" customHeight="1" spans="2:22">
      <c r="B29" s="299"/>
      <c r="C29" s="7" t="s">
        <v>873</v>
      </c>
      <c r="D29" s="8" t="s">
        <v>874</v>
      </c>
      <c r="E29" s="8"/>
      <c r="F29" s="9" t="s">
        <v>875</v>
      </c>
      <c r="G29" s="10" t="s">
        <v>876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1.48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480</v>
      </c>
    </row>
    <row r="30" customHeight="1" spans="2:22">
      <c r="B30" s="293"/>
      <c r="C30" s="294" t="s">
        <v>877</v>
      </c>
      <c r="D30" s="295" t="s">
        <v>878</v>
      </c>
      <c r="E30" s="295" t="s">
        <v>879</v>
      </c>
      <c r="F30" s="296" t="s">
        <v>818</v>
      </c>
      <c r="G30" s="297" t="s">
        <v>880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480</v>
      </c>
    </row>
    <row r="31" customHeight="1" spans="2:22">
      <c r="B31" s="299"/>
      <c r="C31" s="7" t="s">
        <v>881</v>
      </c>
      <c r="D31" s="8" t="s">
        <v>882</v>
      </c>
      <c r="E31" s="8" t="s">
        <v>146</v>
      </c>
      <c r="F31" s="9" t="s">
        <v>818</v>
      </c>
      <c r="G31" s="10" t="s">
        <v>883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480</v>
      </c>
    </row>
    <row r="32" customHeight="1" spans="2:22">
      <c r="B32" s="299"/>
      <c r="C32" s="7" t="s">
        <v>884</v>
      </c>
      <c r="D32" s="8" t="s">
        <v>885</v>
      </c>
      <c r="E32" s="8" t="s">
        <v>879</v>
      </c>
      <c r="F32" s="9" t="s">
        <v>886</v>
      </c>
      <c r="G32" s="10" t="s">
        <v>887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480</v>
      </c>
    </row>
    <row r="33" customHeight="1" spans="2:22">
      <c r="B33" s="299"/>
      <c r="C33" s="7" t="s">
        <v>888</v>
      </c>
      <c r="D33" s="8" t="s">
        <v>889</v>
      </c>
      <c r="E33" s="8" t="s">
        <v>146</v>
      </c>
      <c r="F33" s="9" t="s">
        <v>886</v>
      </c>
      <c r="G33" s="10" t="s">
        <v>890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480</v>
      </c>
    </row>
    <row r="34" customHeight="1" spans="2:22">
      <c r="B34" s="299"/>
      <c r="C34" s="7" t="s">
        <v>891</v>
      </c>
      <c r="D34" s="8" t="s">
        <v>892</v>
      </c>
      <c r="E34" s="8" t="s">
        <v>879</v>
      </c>
      <c r="F34" s="9" t="s">
        <v>822</v>
      </c>
      <c r="G34" s="10" t="s">
        <v>893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480</v>
      </c>
    </row>
    <row r="35" customHeight="1" spans="2:22">
      <c r="B35" s="299"/>
      <c r="C35" s="7" t="s">
        <v>894</v>
      </c>
      <c r="D35" s="8" t="s">
        <v>895</v>
      </c>
      <c r="E35" s="8" t="s">
        <v>146</v>
      </c>
      <c r="F35" s="9" t="s">
        <v>822</v>
      </c>
      <c r="G35" s="10" t="s">
        <v>896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480</v>
      </c>
    </row>
    <row r="36" customHeight="1" spans="2:22">
      <c r="B36" s="299"/>
      <c r="C36" s="7" t="s">
        <v>897</v>
      </c>
      <c r="D36" s="8" t="s">
        <v>898</v>
      </c>
      <c r="E36" s="8" t="s">
        <v>879</v>
      </c>
      <c r="F36" s="9" t="s">
        <v>826</v>
      </c>
      <c r="G36" s="10" t="s">
        <v>899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480</v>
      </c>
    </row>
    <row r="37" customHeight="1" spans="2:22">
      <c r="B37" s="300"/>
      <c r="C37" s="301" t="s">
        <v>900</v>
      </c>
      <c r="D37" s="302" t="s">
        <v>901</v>
      </c>
      <c r="E37" s="302" t="s">
        <v>146</v>
      </c>
      <c r="F37" s="303" t="s">
        <v>826</v>
      </c>
      <c r="G37" s="304" t="s">
        <v>902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480</v>
      </c>
    </row>
    <row r="38" customHeight="1" spans="2:22">
      <c r="B38" s="293"/>
      <c r="C38" s="294" t="s">
        <v>903</v>
      </c>
      <c r="D38" s="295" t="s">
        <v>904</v>
      </c>
      <c r="E38" s="295" t="s">
        <v>24</v>
      </c>
      <c r="F38" s="296"/>
      <c r="G38" s="297" t="s">
        <v>905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480</v>
      </c>
    </row>
    <row r="39" customHeight="1" spans="2:22">
      <c r="B39" s="299"/>
      <c r="C39" s="7" t="s">
        <v>906</v>
      </c>
      <c r="D39" s="8" t="s">
        <v>907</v>
      </c>
      <c r="E39" s="8" t="s">
        <v>146</v>
      </c>
      <c r="F39" s="9"/>
      <c r="G39" s="10" t="s">
        <v>908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480</v>
      </c>
    </row>
    <row r="40" customHeight="1" spans="2:22">
      <c r="B40" s="299"/>
      <c r="C40" s="7" t="s">
        <v>909</v>
      </c>
      <c r="D40" s="8" t="s">
        <v>910</v>
      </c>
      <c r="E40" s="8" t="s">
        <v>32</v>
      </c>
      <c r="F40" s="9"/>
      <c r="G40" s="10" t="s">
        <v>911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480</v>
      </c>
    </row>
    <row r="41" customHeight="1" spans="2:22">
      <c r="B41" s="299"/>
      <c r="C41" s="7" t="s">
        <v>912</v>
      </c>
      <c r="D41" s="8" t="s">
        <v>913</v>
      </c>
      <c r="E41" s="8" t="s">
        <v>24</v>
      </c>
      <c r="F41" s="9"/>
      <c r="G41" s="10" t="s">
        <v>914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480</v>
      </c>
    </row>
    <row r="42" customHeight="1" spans="2:22">
      <c r="B42" s="299"/>
      <c r="C42" s="7" t="s">
        <v>915</v>
      </c>
      <c r="D42" s="8" t="s">
        <v>916</v>
      </c>
      <c r="E42" s="8" t="s">
        <v>32</v>
      </c>
      <c r="F42" s="9"/>
      <c r="G42" s="10" t="s">
        <v>917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480</v>
      </c>
    </row>
    <row r="43" customHeight="1" spans="2:22">
      <c r="B43" s="299"/>
      <c r="C43" s="7" t="s">
        <v>918</v>
      </c>
      <c r="D43" s="8" t="s">
        <v>919</v>
      </c>
      <c r="E43" s="8" t="s">
        <v>920</v>
      </c>
      <c r="F43" s="9"/>
      <c r="G43" s="10" t="s">
        <v>921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480</v>
      </c>
    </row>
    <row r="44" customHeight="1" spans="2:22">
      <c r="B44" s="299"/>
      <c r="C44" s="7" t="s">
        <v>922</v>
      </c>
      <c r="D44" s="8" t="s">
        <v>923</v>
      </c>
      <c r="E44" s="8" t="s">
        <v>792</v>
      </c>
      <c r="F44" s="9"/>
      <c r="G44" s="10" t="s">
        <v>924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480</v>
      </c>
    </row>
    <row r="45" customHeight="1" spans="2:22">
      <c r="B45" s="299"/>
      <c r="C45" s="7" t="s">
        <v>925</v>
      </c>
      <c r="D45" s="8" t="s">
        <v>926</v>
      </c>
      <c r="E45" s="8" t="s">
        <v>154</v>
      </c>
      <c r="F45" s="9"/>
      <c r="G45" s="10" t="s">
        <v>927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480</v>
      </c>
    </row>
    <row r="46" customHeight="1" spans="2:22">
      <c r="B46" s="299"/>
      <c r="C46" s="7" t="s">
        <v>928</v>
      </c>
      <c r="D46" s="8" t="s">
        <v>929</v>
      </c>
      <c r="E46" s="8" t="s">
        <v>24</v>
      </c>
      <c r="F46" s="9"/>
      <c r="G46" s="10" t="s">
        <v>930</v>
      </c>
      <c r="H46" s="11">
        <v>780</v>
      </c>
      <c r="I46" s="31"/>
      <c r="J46" s="32">
        <v>4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480</v>
      </c>
    </row>
    <row r="47" customHeight="1" spans="2:22">
      <c r="B47" s="299"/>
      <c r="C47" s="7" t="s">
        <v>931</v>
      </c>
      <c r="D47" s="8" t="s">
        <v>932</v>
      </c>
      <c r="E47" s="8" t="s">
        <v>146</v>
      </c>
      <c r="F47" s="9"/>
      <c r="G47" s="10" t="s">
        <v>933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480</v>
      </c>
    </row>
    <row r="48" customHeight="1" spans="2:22">
      <c r="B48" s="299"/>
      <c r="C48" s="7" t="s">
        <v>934</v>
      </c>
      <c r="D48" s="8" t="s">
        <v>935</v>
      </c>
      <c r="E48" s="8" t="s">
        <v>32</v>
      </c>
      <c r="F48" s="9"/>
      <c r="G48" s="10" t="s">
        <v>936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480</v>
      </c>
    </row>
    <row r="49" customHeight="1" spans="2:22">
      <c r="B49" s="299"/>
      <c r="C49" s="7" t="s">
        <v>937</v>
      </c>
      <c r="D49" s="8" t="s">
        <v>938</v>
      </c>
      <c r="E49" s="8" t="s">
        <v>154</v>
      </c>
      <c r="F49" s="9"/>
      <c r="G49" s="10" t="s">
        <v>939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480</v>
      </c>
    </row>
    <row r="50" customHeight="1" spans="2:22">
      <c r="B50" s="299"/>
      <c r="C50" s="7" t="s">
        <v>940</v>
      </c>
      <c r="D50" s="8" t="s">
        <v>941</v>
      </c>
      <c r="E50" s="8" t="s">
        <v>131</v>
      </c>
      <c r="F50" s="9"/>
      <c r="G50" s="10" t="s">
        <v>942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480</v>
      </c>
    </row>
    <row r="51" customHeight="1" spans="2:22">
      <c r="B51" s="299"/>
      <c r="C51" s="7" t="s">
        <v>943</v>
      </c>
      <c r="D51" s="8" t="s">
        <v>944</v>
      </c>
      <c r="E51" s="8" t="s">
        <v>24</v>
      </c>
      <c r="F51" s="9"/>
      <c r="G51" s="10" t="s">
        <v>945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480</v>
      </c>
    </row>
    <row r="52" customHeight="1" spans="2:22">
      <c r="B52" s="299"/>
      <c r="C52" s="7" t="s">
        <v>946</v>
      </c>
      <c r="D52" s="8" t="s">
        <v>947</v>
      </c>
      <c r="E52" s="8" t="s">
        <v>146</v>
      </c>
      <c r="F52" s="9"/>
      <c r="G52" s="10" t="s">
        <v>948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480</v>
      </c>
    </row>
    <row r="53" customHeight="1" spans="2:22">
      <c r="B53" s="299"/>
      <c r="C53" s="7" t="s">
        <v>949</v>
      </c>
      <c r="D53" s="8" t="s">
        <v>950</v>
      </c>
      <c r="E53" s="8" t="s">
        <v>32</v>
      </c>
      <c r="F53" s="9"/>
      <c r="G53" s="10" t="s">
        <v>951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480</v>
      </c>
    </row>
    <row r="54" customHeight="1" spans="2:22">
      <c r="B54" s="300"/>
      <c r="C54" s="301" t="s">
        <v>952</v>
      </c>
      <c r="D54" s="302" t="s">
        <v>953</v>
      </c>
      <c r="E54" s="302" t="s">
        <v>920</v>
      </c>
      <c r="F54" s="303"/>
      <c r="G54" s="304" t="s">
        <v>954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480</v>
      </c>
    </row>
    <row r="55" customHeight="1" spans="2:22">
      <c r="B55" s="293"/>
      <c r="C55" s="294" t="s">
        <v>955</v>
      </c>
      <c r="D55" s="295" t="s">
        <v>956</v>
      </c>
      <c r="E55" s="295" t="s">
        <v>24</v>
      </c>
      <c r="F55" s="296" t="s">
        <v>886</v>
      </c>
      <c r="G55" s="297" t="s">
        <v>957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480</v>
      </c>
    </row>
    <row r="56" customHeight="1" spans="2:22">
      <c r="B56" s="299"/>
      <c r="C56" s="7" t="s">
        <v>958</v>
      </c>
      <c r="D56" s="8" t="s">
        <v>959</v>
      </c>
      <c r="E56" s="8" t="s">
        <v>32</v>
      </c>
      <c r="F56" s="9" t="s">
        <v>886</v>
      </c>
      <c r="G56" s="10" t="s">
        <v>960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480</v>
      </c>
    </row>
    <row r="57" customHeight="1" spans="2:22">
      <c r="B57" s="299"/>
      <c r="C57" s="7" t="s">
        <v>961</v>
      </c>
      <c r="D57" s="8" t="s">
        <v>962</v>
      </c>
      <c r="E57" s="8" t="s">
        <v>920</v>
      </c>
      <c r="F57" s="9" t="s">
        <v>886</v>
      </c>
      <c r="G57" s="10" t="s">
        <v>963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480</v>
      </c>
    </row>
    <row r="58" customHeight="1" spans="2:22">
      <c r="B58" s="299"/>
      <c r="C58" s="7" t="s">
        <v>964</v>
      </c>
      <c r="D58" s="8" t="s">
        <v>965</v>
      </c>
      <c r="E58" s="8" t="s">
        <v>24</v>
      </c>
      <c r="F58" s="9" t="s">
        <v>822</v>
      </c>
      <c r="G58" s="10" t="s">
        <v>966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480</v>
      </c>
    </row>
    <row r="59" customHeight="1" spans="2:22">
      <c r="B59" s="300"/>
      <c r="C59" s="301" t="s">
        <v>967</v>
      </c>
      <c r="D59" s="302" t="s">
        <v>968</v>
      </c>
      <c r="E59" s="302" t="s">
        <v>920</v>
      </c>
      <c r="F59" s="303" t="s">
        <v>822</v>
      </c>
      <c r="G59" s="304" t="s">
        <v>969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480</v>
      </c>
    </row>
    <row r="60" customHeight="1" spans="2:22">
      <c r="B60" s="318"/>
      <c r="C60" s="319" t="s">
        <v>970</v>
      </c>
      <c r="D60" s="320" t="s">
        <v>971</v>
      </c>
      <c r="E60" s="320" t="s">
        <v>138</v>
      </c>
      <c r="F60" s="321"/>
      <c r="G60" s="322" t="s">
        <v>972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4</v>
      </c>
      <c r="Q60" s="357">
        <v>0.17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8276.47058823529</v>
      </c>
      <c r="V60" s="360" t="s">
        <v>30</v>
      </c>
    </row>
    <row r="61" customHeight="1" spans="2:22">
      <c r="B61" s="324"/>
      <c r="C61" s="325" t="s">
        <v>973</v>
      </c>
      <c r="D61" s="295" t="s">
        <v>974</v>
      </c>
      <c r="E61" s="295" t="s">
        <v>975</v>
      </c>
      <c r="F61" s="326"/>
      <c r="G61" s="297" t="s">
        <v>976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480</v>
      </c>
    </row>
    <row r="62" customHeight="1" spans="2:22">
      <c r="B62" s="299"/>
      <c r="C62" s="7" t="s">
        <v>977</v>
      </c>
      <c r="D62" s="8" t="s">
        <v>978</v>
      </c>
      <c r="E62" s="8" t="s">
        <v>979</v>
      </c>
      <c r="F62" s="9"/>
      <c r="G62" s="10" t="s">
        <v>980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480</v>
      </c>
    </row>
    <row r="63" customHeight="1" spans="2:22">
      <c r="B63" s="299"/>
      <c r="C63" s="7" t="s">
        <v>981</v>
      </c>
      <c r="D63" s="8" t="s">
        <v>982</v>
      </c>
      <c r="E63" s="8" t="s">
        <v>983</v>
      </c>
      <c r="F63" s="9"/>
      <c r="G63" s="10" t="s">
        <v>984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480</v>
      </c>
    </row>
    <row r="64" customHeight="1" spans="2:22">
      <c r="B64" s="300"/>
      <c r="C64" s="301" t="s">
        <v>985</v>
      </c>
      <c r="D64" s="302" t="s">
        <v>986</v>
      </c>
      <c r="E64" s="302" t="s">
        <v>987</v>
      </c>
      <c r="F64" s="303"/>
      <c r="G64" s="304" t="s">
        <v>988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480</v>
      </c>
    </row>
    <row r="65" customHeight="1" spans="2:22">
      <c r="B65" s="293"/>
      <c r="C65" s="294" t="s">
        <v>989</v>
      </c>
      <c r="D65" s="295" t="s">
        <v>990</v>
      </c>
      <c r="E65" s="295" t="s">
        <v>975</v>
      </c>
      <c r="F65" s="296"/>
      <c r="G65" s="297" t="s">
        <v>991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480</v>
      </c>
    </row>
    <row r="66" customHeight="1" spans="2:22">
      <c r="B66" s="299"/>
      <c r="C66" s="7" t="s">
        <v>992</v>
      </c>
      <c r="D66" s="8" t="s">
        <v>993</v>
      </c>
      <c r="E66" s="8" t="s">
        <v>979</v>
      </c>
      <c r="F66" s="9"/>
      <c r="G66" s="10" t="s">
        <v>994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480</v>
      </c>
    </row>
    <row r="67" customHeight="1" spans="2:22">
      <c r="B67" s="299"/>
      <c r="C67" s="7" t="s">
        <v>995</v>
      </c>
      <c r="D67" s="8" t="s">
        <v>996</v>
      </c>
      <c r="E67" s="8" t="s">
        <v>997</v>
      </c>
      <c r="F67" s="9"/>
      <c r="G67" s="10" t="s">
        <v>998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480</v>
      </c>
    </row>
    <row r="68" customHeight="1" spans="2:22">
      <c r="B68" s="299"/>
      <c r="C68" s="7" t="s">
        <v>999</v>
      </c>
      <c r="D68" s="8" t="s">
        <v>1000</v>
      </c>
      <c r="E68" s="8" t="s">
        <v>146</v>
      </c>
      <c r="F68" s="9"/>
      <c r="G68" s="10" t="s">
        <v>1001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480</v>
      </c>
    </row>
    <row r="69" customHeight="1" spans="2:22">
      <c r="B69" s="299"/>
      <c r="C69" s="7" t="s">
        <v>1002</v>
      </c>
      <c r="D69" s="8" t="s">
        <v>1003</v>
      </c>
      <c r="E69" s="8" t="s">
        <v>32</v>
      </c>
      <c r="F69" s="9"/>
      <c r="G69" s="10" t="s">
        <v>1004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480</v>
      </c>
    </row>
    <row r="70" customHeight="1" spans="2:22">
      <c r="B70" s="299"/>
      <c r="C70" s="7" t="s">
        <v>1005</v>
      </c>
      <c r="D70" s="8" t="s">
        <v>1006</v>
      </c>
      <c r="E70" s="8" t="s">
        <v>920</v>
      </c>
      <c r="F70" s="9"/>
      <c r="G70" s="10" t="s">
        <v>1007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480</v>
      </c>
    </row>
    <row r="71" customHeight="1" spans="2:22">
      <c r="B71" s="300"/>
      <c r="C71" s="301" t="s">
        <v>1008</v>
      </c>
      <c r="D71" s="302" t="s">
        <v>1009</v>
      </c>
      <c r="E71" s="302" t="s">
        <v>1010</v>
      </c>
      <c r="F71" s="303"/>
      <c r="G71" s="304" t="s">
        <v>1011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480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/>
      <c r="G72" s="297" t="s">
        <v>1015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480</v>
      </c>
    </row>
    <row r="73" customHeight="1" spans="2:22">
      <c r="B73" s="299"/>
      <c r="C73" s="7" t="s">
        <v>1016</v>
      </c>
      <c r="D73" s="8" t="s">
        <v>1017</v>
      </c>
      <c r="E73" s="8" t="s">
        <v>979</v>
      </c>
      <c r="F73" s="9"/>
      <c r="G73" s="10" t="s">
        <v>1018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480</v>
      </c>
    </row>
    <row r="74" customHeight="1" spans="2:22">
      <c r="B74" s="299"/>
      <c r="C74" s="7" t="s">
        <v>1019</v>
      </c>
      <c r="D74" s="8" t="s">
        <v>1020</v>
      </c>
      <c r="E74" s="8" t="s">
        <v>32</v>
      </c>
      <c r="F74" s="9"/>
      <c r="G74" s="10" t="s">
        <v>1021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480</v>
      </c>
    </row>
    <row r="75" customHeight="1" spans="2:22">
      <c r="B75" s="300"/>
      <c r="C75" s="301" t="s">
        <v>1022</v>
      </c>
      <c r="D75" s="302" t="s">
        <v>1023</v>
      </c>
      <c r="E75" s="302" t="s">
        <v>920</v>
      </c>
      <c r="F75" s="303"/>
      <c r="G75" s="304" t="s">
        <v>1024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480</v>
      </c>
    </row>
    <row r="76" customHeight="1" spans="2:22">
      <c r="B76" s="293"/>
      <c r="C76" s="294" t="s">
        <v>1025</v>
      </c>
      <c r="D76" s="295" t="s">
        <v>1026</v>
      </c>
      <c r="E76" s="295" t="s">
        <v>975</v>
      </c>
      <c r="F76" s="296" t="s">
        <v>1027</v>
      </c>
      <c r="G76" s="297" t="s">
        <v>1028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480</v>
      </c>
    </row>
    <row r="77" customHeight="1" spans="2:22">
      <c r="B77" s="299"/>
      <c r="C77" s="7" t="s">
        <v>1029</v>
      </c>
      <c r="D77" s="8" t="s">
        <v>1030</v>
      </c>
      <c r="E77" s="8" t="s">
        <v>979</v>
      </c>
      <c r="F77" s="9" t="s">
        <v>1027</v>
      </c>
      <c r="G77" s="10" t="s">
        <v>1031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480</v>
      </c>
    </row>
    <row r="78" customHeight="1" spans="2:22">
      <c r="B78" s="299"/>
      <c r="C78" s="7" t="s">
        <v>1032</v>
      </c>
      <c r="D78" s="8" t="s">
        <v>1033</v>
      </c>
      <c r="E78" s="8" t="s">
        <v>146</v>
      </c>
      <c r="F78" s="9" t="s">
        <v>1027</v>
      </c>
      <c r="G78" s="10" t="s">
        <v>1034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480</v>
      </c>
    </row>
    <row r="79" customHeight="1" spans="2:22">
      <c r="B79" s="299"/>
      <c r="C79" s="7" t="s">
        <v>1035</v>
      </c>
      <c r="D79" s="8" t="s">
        <v>1036</v>
      </c>
      <c r="E79" s="8" t="s">
        <v>1010</v>
      </c>
      <c r="F79" s="9" t="s">
        <v>1027</v>
      </c>
      <c r="G79" s="10" t="s">
        <v>1037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480</v>
      </c>
    </row>
    <row r="80" customHeight="1" spans="2:22">
      <c r="B80" s="299"/>
      <c r="C80" s="7" t="s">
        <v>1038</v>
      </c>
      <c r="D80" s="8" t="s">
        <v>1039</v>
      </c>
      <c r="E80" s="8" t="s">
        <v>975</v>
      </c>
      <c r="F80" s="9" t="s">
        <v>1040</v>
      </c>
      <c r="G80" s="10" t="s">
        <v>1041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6</v>
      </c>
      <c r="P80" s="33">
        <v>9</v>
      </c>
      <c r="Q80" s="43">
        <v>0.42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833.333333333333</v>
      </c>
      <c r="V80" s="46" t="s">
        <v>480</v>
      </c>
    </row>
    <row r="81" customHeight="1" spans="2:22">
      <c r="B81" s="299"/>
      <c r="C81" s="7" t="s">
        <v>1042</v>
      </c>
      <c r="D81" s="8" t="s">
        <v>1043</v>
      </c>
      <c r="E81" s="8" t="s">
        <v>979</v>
      </c>
      <c r="F81" s="9" t="s">
        <v>1040</v>
      </c>
      <c r="G81" s="10" t="s">
        <v>1044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1</v>
      </c>
      <c r="P81" s="33">
        <v>5</v>
      </c>
      <c r="Q81" s="43">
        <v>0.11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5600</v>
      </c>
      <c r="V81" s="46" t="s">
        <v>480</v>
      </c>
    </row>
    <row r="82" customHeight="1" spans="2:22">
      <c r="B82" s="299"/>
      <c r="C82" s="7" t="s">
        <v>1045</v>
      </c>
      <c r="D82" s="8" t="s">
        <v>1046</v>
      </c>
      <c r="E82" s="8" t="s">
        <v>146</v>
      </c>
      <c r="F82" s="9" t="s">
        <v>1040</v>
      </c>
      <c r="G82" s="10" t="s">
        <v>1047</v>
      </c>
      <c r="H82" s="11">
        <v>428</v>
      </c>
      <c r="I82" s="31"/>
      <c r="J82" s="32">
        <v>5</v>
      </c>
      <c r="K82" s="33">
        <v>43</v>
      </c>
      <c r="L82" s="33"/>
      <c r="M82" s="33"/>
      <c r="N82" s="33">
        <v>1</v>
      </c>
      <c r="O82" s="33">
        <v>2</v>
      </c>
      <c r="P82" s="33">
        <v>4</v>
      </c>
      <c r="Q82" s="43">
        <v>0.2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1505</v>
      </c>
      <c r="V82" s="46" t="s">
        <v>480</v>
      </c>
    </row>
    <row r="83" customHeight="1" spans="2:22">
      <c r="B83" s="300"/>
      <c r="C83" s="301" t="s">
        <v>1048</v>
      </c>
      <c r="D83" s="302" t="s">
        <v>1049</v>
      </c>
      <c r="E83" s="302" t="s">
        <v>1010</v>
      </c>
      <c r="F83" s="303" t="s">
        <v>1040</v>
      </c>
      <c r="G83" s="304" t="s">
        <v>1050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480</v>
      </c>
    </row>
    <row r="84" customHeight="1" spans="2:22">
      <c r="B84" s="293"/>
      <c r="C84" s="294" t="s">
        <v>1051</v>
      </c>
      <c r="D84" s="295" t="s">
        <v>1052</v>
      </c>
      <c r="E84" s="295" t="s">
        <v>1053</v>
      </c>
      <c r="F84" s="296"/>
      <c r="G84" s="297" t="s">
        <v>1054</v>
      </c>
      <c r="H84" s="298">
        <v>598</v>
      </c>
      <c r="I84" s="327"/>
      <c r="J84" s="328">
        <v>10</v>
      </c>
      <c r="K84" s="329">
        <v>90</v>
      </c>
      <c r="L84" s="329"/>
      <c r="M84" s="329">
        <v>2</v>
      </c>
      <c r="N84" s="329">
        <v>2</v>
      </c>
      <c r="O84" s="329">
        <v>4</v>
      </c>
      <c r="P84" s="329">
        <v>4</v>
      </c>
      <c r="Q84" s="344">
        <v>0.64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984.375</v>
      </c>
      <c r="V84" s="347" t="s">
        <v>480</v>
      </c>
    </row>
    <row r="85" customHeight="1" spans="2:22">
      <c r="B85" s="299"/>
      <c r="C85" s="7" t="s">
        <v>1055</v>
      </c>
      <c r="D85" s="8" t="s">
        <v>1056</v>
      </c>
      <c r="E85" s="8" t="s">
        <v>975</v>
      </c>
      <c r="F85" s="9"/>
      <c r="G85" s="10" t="s">
        <v>1057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2</v>
      </c>
      <c r="Q85" s="43">
        <v>0.07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3100</v>
      </c>
      <c r="V85" s="46" t="s">
        <v>480</v>
      </c>
    </row>
    <row r="86" customHeight="1" spans="2:22">
      <c r="B86" s="299"/>
      <c r="C86" s="7" t="s">
        <v>1058</v>
      </c>
      <c r="D86" s="8" t="s">
        <v>1059</v>
      </c>
      <c r="E86" s="8" t="s">
        <v>1060</v>
      </c>
      <c r="F86" s="9"/>
      <c r="G86" s="10" t="s">
        <v>1061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480</v>
      </c>
    </row>
    <row r="87" customHeight="1" spans="2:22">
      <c r="B87" s="299"/>
      <c r="C87" s="7" t="s">
        <v>1062</v>
      </c>
      <c r="D87" s="8" t="s">
        <v>1063</v>
      </c>
      <c r="E87" s="8" t="s">
        <v>979</v>
      </c>
      <c r="F87" s="9"/>
      <c r="G87" s="10" t="s">
        <v>1064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480</v>
      </c>
    </row>
    <row r="88" customHeight="1" spans="2:22">
      <c r="B88" s="299"/>
      <c r="C88" s="7" t="s">
        <v>1065</v>
      </c>
      <c r="D88" s="8" t="s">
        <v>1066</v>
      </c>
      <c r="E88" s="8" t="s">
        <v>1067</v>
      </c>
      <c r="F88" s="9"/>
      <c r="G88" s="10" t="s">
        <v>1068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480</v>
      </c>
    </row>
    <row r="89" customHeight="1" spans="2:22">
      <c r="B89" s="299"/>
      <c r="C89" s="7" t="s">
        <v>1069</v>
      </c>
      <c r="D89" s="8" t="s">
        <v>1070</v>
      </c>
      <c r="E89" s="8" t="s">
        <v>146</v>
      </c>
      <c r="F89" s="9"/>
      <c r="G89" s="10" t="s">
        <v>1071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480</v>
      </c>
    </row>
    <row r="90" customHeight="1" spans="2:22">
      <c r="B90" s="299"/>
      <c r="C90" s="7" t="s">
        <v>1072</v>
      </c>
      <c r="D90" s="8" t="s">
        <v>1073</v>
      </c>
      <c r="E90" s="8" t="s">
        <v>1074</v>
      </c>
      <c r="F90" s="9"/>
      <c r="G90" s="10" t="s">
        <v>1075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480</v>
      </c>
    </row>
    <row r="91" customHeight="1" spans="2:22">
      <c r="B91" s="300"/>
      <c r="C91" s="301" t="s">
        <v>1076</v>
      </c>
      <c r="D91" s="302" t="s">
        <v>1077</v>
      </c>
      <c r="E91" s="302" t="s">
        <v>1010</v>
      </c>
      <c r="F91" s="303"/>
      <c r="G91" s="304" t="s">
        <v>1078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480</v>
      </c>
    </row>
    <row r="92" customHeight="1" spans="2:22">
      <c r="B92" s="293"/>
      <c r="C92" s="294" t="s">
        <v>1079</v>
      </c>
      <c r="D92" s="295" t="s">
        <v>1080</v>
      </c>
      <c r="E92" s="295" t="s">
        <v>146</v>
      </c>
      <c r="F92" s="296"/>
      <c r="G92" s="297" t="s">
        <v>1081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480</v>
      </c>
    </row>
    <row r="93" customHeight="1" spans="2:22">
      <c r="B93" s="362"/>
      <c r="C93" s="363" t="s">
        <v>1082</v>
      </c>
      <c r="D93" s="364" t="s">
        <v>1083</v>
      </c>
      <c r="E93" s="364" t="s">
        <v>1010</v>
      </c>
      <c r="F93" s="365"/>
      <c r="G93" s="366" t="s">
        <v>1084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480</v>
      </c>
    </row>
    <row r="94" customHeight="1" spans="2:22">
      <c r="B94" s="368"/>
      <c r="C94" s="369" t="s">
        <v>1085</v>
      </c>
      <c r="D94" s="370" t="s">
        <v>1086</v>
      </c>
      <c r="E94" s="370" t="s">
        <v>975</v>
      </c>
      <c r="F94" s="371"/>
      <c r="G94" s="372" t="s">
        <v>1087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480</v>
      </c>
    </row>
    <row r="95" customHeight="1" spans="2:22">
      <c r="B95" s="300"/>
      <c r="C95" s="301" t="s">
        <v>1088</v>
      </c>
      <c r="D95" s="302" t="s">
        <v>1089</v>
      </c>
      <c r="E95" s="302" t="s">
        <v>979</v>
      </c>
      <c r="F95" s="50"/>
      <c r="G95" s="304" t="s">
        <v>1090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480</v>
      </c>
    </row>
    <row r="96" customHeight="1" spans="2:22">
      <c r="B96" s="293"/>
      <c r="C96" s="294" t="s">
        <v>1091</v>
      </c>
      <c r="D96" s="295" t="s">
        <v>1092</v>
      </c>
      <c r="E96" s="295" t="s">
        <v>975</v>
      </c>
      <c r="F96" s="296" t="s">
        <v>1093</v>
      </c>
      <c r="G96" s="297" t="s">
        <v>1094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480</v>
      </c>
    </row>
    <row r="97" customHeight="1" spans="2:22">
      <c r="B97" s="299"/>
      <c r="C97" s="7" t="s">
        <v>1095</v>
      </c>
      <c r="D97" s="8" t="s">
        <v>1096</v>
      </c>
      <c r="E97" s="8" t="s">
        <v>975</v>
      </c>
      <c r="F97" s="9" t="s">
        <v>1097</v>
      </c>
      <c r="G97" s="10" t="s">
        <v>1098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480</v>
      </c>
    </row>
    <row r="98" customHeight="1" spans="2:22">
      <c r="B98" s="299"/>
      <c r="C98" s="7" t="s">
        <v>1099</v>
      </c>
      <c r="D98" s="8" t="s">
        <v>1100</v>
      </c>
      <c r="E98" s="8" t="s">
        <v>979</v>
      </c>
      <c r="F98" s="9" t="s">
        <v>1093</v>
      </c>
      <c r="G98" s="10" t="s">
        <v>1101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480</v>
      </c>
    </row>
    <row r="99" customHeight="1" spans="2:22">
      <c r="B99" s="299"/>
      <c r="C99" s="7" t="s">
        <v>1102</v>
      </c>
      <c r="D99" s="8" t="s">
        <v>1103</v>
      </c>
      <c r="E99" s="8" t="s">
        <v>979</v>
      </c>
      <c r="F99" s="9" t="s">
        <v>1097</v>
      </c>
      <c r="G99" s="10" t="s">
        <v>1104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480</v>
      </c>
    </row>
    <row r="100" customHeight="1" spans="2:22">
      <c r="B100" s="299"/>
      <c r="C100" s="7" t="s">
        <v>1105</v>
      </c>
      <c r="D100" s="8" t="s">
        <v>1106</v>
      </c>
      <c r="E100" s="8" t="s">
        <v>146</v>
      </c>
      <c r="F100" s="9" t="s">
        <v>1093</v>
      </c>
      <c r="G100" s="10" t="s">
        <v>1107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480</v>
      </c>
    </row>
    <row r="101" customHeight="1" spans="2:22">
      <c r="B101" s="299"/>
      <c r="C101" s="7" t="s">
        <v>1108</v>
      </c>
      <c r="D101" s="8" t="s">
        <v>1109</v>
      </c>
      <c r="E101" s="8" t="s">
        <v>146</v>
      </c>
      <c r="F101" s="9" t="s">
        <v>1097</v>
      </c>
      <c r="G101" s="10" t="s">
        <v>1110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480</v>
      </c>
    </row>
    <row r="102" customHeight="1" spans="2:22">
      <c r="B102" s="299"/>
      <c r="C102" s="7" t="s">
        <v>1111</v>
      </c>
      <c r="D102" s="8" t="s">
        <v>1112</v>
      </c>
      <c r="E102" s="8" t="s">
        <v>1010</v>
      </c>
      <c r="F102" s="9" t="s">
        <v>1093</v>
      </c>
      <c r="G102" s="10" t="s">
        <v>1113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480</v>
      </c>
    </row>
    <row r="103" customHeight="1" spans="2:22">
      <c r="B103" s="300"/>
      <c r="C103" s="301" t="s">
        <v>1114</v>
      </c>
      <c r="D103" s="302" t="s">
        <v>1115</v>
      </c>
      <c r="E103" s="302" t="s">
        <v>1010</v>
      </c>
      <c r="F103" s="303" t="s">
        <v>1097</v>
      </c>
      <c r="G103" s="304" t="s">
        <v>1116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480</v>
      </c>
    </row>
    <row r="104" customHeight="1" spans="2:22">
      <c r="B104" s="374"/>
      <c r="C104" s="314" t="s">
        <v>1117</v>
      </c>
      <c r="D104" s="315" t="s">
        <v>1118</v>
      </c>
      <c r="E104" s="315" t="s">
        <v>979</v>
      </c>
      <c r="F104" s="305"/>
      <c r="G104" s="316" t="s">
        <v>1119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1120</v>
      </c>
      <c r="D105" s="291" t="s">
        <v>1121</v>
      </c>
      <c r="E105" s="291" t="s">
        <v>146</v>
      </c>
      <c r="F105" s="18"/>
      <c r="G105" s="292" t="s">
        <v>1122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1123</v>
      </c>
      <c r="D106" s="295" t="s">
        <v>1124</v>
      </c>
      <c r="E106" s="295" t="s">
        <v>979</v>
      </c>
      <c r="F106" s="296"/>
      <c r="G106" s="297" t="s">
        <v>1125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1126</v>
      </c>
      <c r="D107" s="302" t="s">
        <v>1127</v>
      </c>
      <c r="E107" s="302" t="s">
        <v>146</v>
      </c>
      <c r="F107" s="303"/>
      <c r="G107" s="304" t="s">
        <v>1128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1129</v>
      </c>
      <c r="D108" s="320" t="s">
        <v>1130</v>
      </c>
      <c r="E108" s="320"/>
      <c r="F108" s="321"/>
      <c r="G108" s="322" t="s">
        <v>1131</v>
      </c>
      <c r="H108" s="323">
        <v>2980</v>
      </c>
      <c r="I108" s="336">
        <v>22</v>
      </c>
      <c r="J108" s="337"/>
      <c r="K108" s="338">
        <v>15</v>
      </c>
      <c r="L108" s="338"/>
      <c r="M108" s="338"/>
      <c r="N108" s="338">
        <v>8</v>
      </c>
      <c r="O108" s="338">
        <v>23</v>
      </c>
      <c r="P108" s="338">
        <v>38</v>
      </c>
      <c r="Q108" s="357">
        <v>1.96</v>
      </c>
      <c r="R108" s="358">
        <f>IF($A$1="补货",IF(V108="FBA",I108,0)+K108+L108,IF(V108="FBA",I108,J108))</f>
        <v>37</v>
      </c>
      <c r="S108" s="359"/>
      <c r="T108" s="359">
        <f t="shared" si="4"/>
        <v>37</v>
      </c>
      <c r="U108" s="338">
        <f t="shared" si="5"/>
        <v>132.142857142857</v>
      </c>
      <c r="V108" s="360" t="s">
        <v>30</v>
      </c>
    </row>
    <row r="109" customHeight="1" spans="2:22">
      <c r="B109" s="293"/>
      <c r="C109" s="294" t="s">
        <v>1132</v>
      </c>
      <c r="D109" s="295" t="s">
        <v>1133</v>
      </c>
      <c r="E109" s="295" t="s">
        <v>24</v>
      </c>
      <c r="F109" s="296"/>
      <c r="G109" s="297" t="s">
        <v>1134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 t="str">
        <f t="shared" si="5"/>
        <v>-</v>
      </c>
      <c r="V109" s="347" t="s">
        <v>480</v>
      </c>
    </row>
    <row r="110" customHeight="1" spans="2:22">
      <c r="B110" s="299"/>
      <c r="C110" s="7" t="s">
        <v>1135</v>
      </c>
      <c r="D110" s="8" t="s">
        <v>1136</v>
      </c>
      <c r="E110" s="8" t="s">
        <v>146</v>
      </c>
      <c r="F110" s="9"/>
      <c r="G110" s="10" t="s">
        <v>1137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480</v>
      </c>
    </row>
    <row r="111" customHeight="1" spans="2:22">
      <c r="B111" s="375"/>
      <c r="C111" s="290" t="s">
        <v>1138</v>
      </c>
      <c r="D111" s="291" t="s">
        <v>1139</v>
      </c>
      <c r="E111" s="291" t="s">
        <v>139</v>
      </c>
      <c r="F111" s="18"/>
      <c r="G111" s="292" t="s">
        <v>1140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4025</v>
      </c>
      <c r="V111" s="47" t="s">
        <v>480</v>
      </c>
    </row>
    <row r="112" customHeight="1" spans="2:22">
      <c r="B112" s="293"/>
      <c r="C112" s="294" t="s">
        <v>1141</v>
      </c>
      <c r="D112" s="295" t="s">
        <v>1142</v>
      </c>
      <c r="E112" s="295" t="s">
        <v>154</v>
      </c>
      <c r="F112" s="296"/>
      <c r="G112" s="297" t="s">
        <v>1143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480</v>
      </c>
    </row>
    <row r="113" customHeight="1" spans="2:22">
      <c r="B113" s="299"/>
      <c r="C113" s="7" t="s">
        <v>1144</v>
      </c>
      <c r="D113" s="8" t="s">
        <v>1145</v>
      </c>
      <c r="E113" s="8" t="s">
        <v>24</v>
      </c>
      <c r="F113" s="9"/>
      <c r="G113" s="10" t="s">
        <v>1146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480</v>
      </c>
    </row>
    <row r="114" customHeight="1" spans="2:22">
      <c r="B114" s="300"/>
      <c r="C114" s="301" t="s">
        <v>1147</v>
      </c>
      <c r="D114" s="302" t="s">
        <v>1148</v>
      </c>
      <c r="E114" s="302" t="s">
        <v>139</v>
      </c>
      <c r="F114" s="303"/>
      <c r="G114" s="304" t="s">
        <v>1149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480</v>
      </c>
    </row>
    <row r="115" customHeight="1" spans="2:22">
      <c r="B115" s="374"/>
      <c r="C115" s="314" t="s">
        <v>1150</v>
      </c>
      <c r="D115" s="315" t="s">
        <v>1151</v>
      </c>
      <c r="E115" s="315" t="s">
        <v>146</v>
      </c>
      <c r="F115" s="305"/>
      <c r="G115" s="316" t="s">
        <v>1152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480</v>
      </c>
    </row>
    <row r="116" customHeight="1" spans="2:22">
      <c r="B116" s="15"/>
      <c r="C116" s="290" t="s">
        <v>1153</v>
      </c>
      <c r="D116" s="291" t="s">
        <v>1154</v>
      </c>
      <c r="E116" s="291" t="s">
        <v>139</v>
      </c>
      <c r="F116" s="18"/>
      <c r="G116" s="292" t="s">
        <v>1155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480</v>
      </c>
    </row>
    <row r="117" customHeight="1" spans="2:22">
      <c r="B117" s="293"/>
      <c r="C117" s="294" t="s">
        <v>1156</v>
      </c>
      <c r="D117" s="295" t="s">
        <v>1157</v>
      </c>
      <c r="E117" s="295" t="s">
        <v>1158</v>
      </c>
      <c r="F117" s="296"/>
      <c r="G117" s="297" t="s">
        <v>1159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480</v>
      </c>
    </row>
    <row r="118" customHeight="1" spans="2:22">
      <c r="B118" s="299"/>
      <c r="C118" s="7" t="s">
        <v>1160</v>
      </c>
      <c r="D118" s="8" t="s">
        <v>1161</v>
      </c>
      <c r="E118" s="8" t="s">
        <v>1162</v>
      </c>
      <c r="F118" s="9"/>
      <c r="G118" s="10" t="s">
        <v>1163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480</v>
      </c>
    </row>
    <row r="119" customHeight="1" spans="2:22">
      <c r="B119" s="299"/>
      <c r="C119" s="7" t="s">
        <v>1164</v>
      </c>
      <c r="D119" s="8" t="s">
        <v>1165</v>
      </c>
      <c r="E119" s="8" t="s">
        <v>1166</v>
      </c>
      <c r="F119" s="9"/>
      <c r="G119" s="10" t="s">
        <v>1167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480</v>
      </c>
    </row>
    <row r="120" customHeight="1" spans="2:22">
      <c r="B120" s="299"/>
      <c r="C120" s="7" t="s">
        <v>1168</v>
      </c>
      <c r="D120" s="8" t="s">
        <v>1169</v>
      </c>
      <c r="E120" s="8" t="s">
        <v>1170</v>
      </c>
      <c r="F120" s="9"/>
      <c r="G120" s="10" t="s">
        <v>1171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480</v>
      </c>
    </row>
    <row r="121" customHeight="1" spans="2:22">
      <c r="B121" s="300"/>
      <c r="C121" s="301" t="s">
        <v>1172</v>
      </c>
      <c r="D121" s="302" t="s">
        <v>1173</v>
      </c>
      <c r="E121" s="302" t="s">
        <v>1174</v>
      </c>
      <c r="F121" s="303"/>
      <c r="G121" s="304" t="s">
        <v>1175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480</v>
      </c>
    </row>
    <row r="122" customHeight="1" spans="2:22">
      <c r="B122" s="374"/>
      <c r="C122" s="314" t="s">
        <v>1176</v>
      </c>
      <c r="D122" s="315" t="s">
        <v>1177</v>
      </c>
      <c r="E122" s="315" t="s">
        <v>146</v>
      </c>
      <c r="F122" s="305"/>
      <c r="G122" s="316" t="s">
        <v>1178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480</v>
      </c>
    </row>
    <row r="123" customHeight="1" spans="2:22">
      <c r="B123" s="15"/>
      <c r="C123" s="290" t="s">
        <v>1179</v>
      </c>
      <c r="D123" s="291" t="s">
        <v>1180</v>
      </c>
      <c r="E123" s="291" t="s">
        <v>139</v>
      </c>
      <c r="F123" s="18"/>
      <c r="G123" s="292" t="s">
        <v>1181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480</v>
      </c>
    </row>
    <row r="124" customHeight="1" spans="2:22">
      <c r="B124" s="293"/>
      <c r="C124" s="294" t="s">
        <v>1182</v>
      </c>
      <c r="D124" s="295" t="s">
        <v>1183</v>
      </c>
      <c r="E124" s="295" t="s">
        <v>1184</v>
      </c>
      <c r="F124" s="296"/>
      <c r="G124" s="297" t="s">
        <v>1185</v>
      </c>
      <c r="H124" s="298">
        <v>1480</v>
      </c>
      <c r="I124" s="327">
        <v>8</v>
      </c>
      <c r="J124" s="328"/>
      <c r="K124" s="329">
        <v>9</v>
      </c>
      <c r="L124" s="329"/>
      <c r="M124" s="329">
        <v>5</v>
      </c>
      <c r="N124" s="329">
        <v>8</v>
      </c>
      <c r="O124" s="329">
        <v>9</v>
      </c>
      <c r="P124" s="329">
        <v>14</v>
      </c>
      <c r="Q124" s="344">
        <v>2.54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46.8503937007874</v>
      </c>
      <c r="V124" s="347" t="s">
        <v>30</v>
      </c>
    </row>
    <row r="125" customHeight="1" spans="2:22">
      <c r="B125" s="299"/>
      <c r="C125" s="7" t="s">
        <v>1186</v>
      </c>
      <c r="D125" s="8" t="s">
        <v>1187</v>
      </c>
      <c r="E125" s="8" t="s">
        <v>1188</v>
      </c>
      <c r="F125" s="9"/>
      <c r="G125" s="10" t="s">
        <v>1189</v>
      </c>
      <c r="H125" s="11">
        <v>1480</v>
      </c>
      <c r="I125" s="31">
        <v>8</v>
      </c>
      <c r="J125" s="32"/>
      <c r="K125" s="33">
        <v>-16</v>
      </c>
      <c r="L125" s="33"/>
      <c r="M125" s="33">
        <v>3</v>
      </c>
      <c r="N125" s="33">
        <v>7</v>
      </c>
      <c r="O125" s="33">
        <v>12</v>
      </c>
      <c r="P125" s="33">
        <v>20</v>
      </c>
      <c r="Q125" s="43">
        <v>2.02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-27.7227722772277</v>
      </c>
      <c r="V125" s="46" t="s">
        <v>30</v>
      </c>
    </row>
    <row r="126" customHeight="1" spans="2:22">
      <c r="B126" s="299"/>
      <c r="C126" s="7" t="s">
        <v>1190</v>
      </c>
      <c r="D126" s="8" t="s">
        <v>1191</v>
      </c>
      <c r="E126" s="8" t="s">
        <v>146</v>
      </c>
      <c r="F126" s="9"/>
      <c r="G126" s="10" t="s">
        <v>1192</v>
      </c>
      <c r="H126" s="11">
        <v>1480</v>
      </c>
      <c r="I126" s="31">
        <v>9</v>
      </c>
      <c r="J126" s="32"/>
      <c r="K126" s="33">
        <v>86</v>
      </c>
      <c r="L126" s="33"/>
      <c r="M126" s="33">
        <v>1</v>
      </c>
      <c r="N126" s="33">
        <v>3</v>
      </c>
      <c r="O126" s="33">
        <v>13</v>
      </c>
      <c r="P126" s="33">
        <v>17</v>
      </c>
      <c r="Q126" s="43">
        <v>1.08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615.740740740741</v>
      </c>
      <c r="V126" s="46" t="s">
        <v>30</v>
      </c>
    </row>
    <row r="127" customHeight="1" spans="2:22">
      <c r="B127" s="300"/>
      <c r="C127" s="301" t="s">
        <v>1193</v>
      </c>
      <c r="D127" s="302" t="s">
        <v>1194</v>
      </c>
      <c r="E127" s="302" t="s">
        <v>1195</v>
      </c>
      <c r="F127" s="303"/>
      <c r="G127" s="304" t="s">
        <v>1196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12</v>
      </c>
      <c r="O127" s="39">
        <v>24</v>
      </c>
      <c r="P127" s="39">
        <v>29</v>
      </c>
      <c r="Q127" s="48">
        <v>2.28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525</v>
      </c>
      <c r="V127" s="51" t="s">
        <v>30</v>
      </c>
    </row>
    <row r="128" customHeight="1" spans="2:22">
      <c r="B128" s="293"/>
      <c r="C128" s="294" t="s">
        <v>1197</v>
      </c>
      <c r="D128" s="295" t="s">
        <v>1198</v>
      </c>
      <c r="E128" s="295" t="s">
        <v>1184</v>
      </c>
      <c r="F128" s="296"/>
      <c r="G128" s="297" t="s">
        <v>1199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17</v>
      </c>
      <c r="Q128" s="344">
        <v>0.26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26.9230769230769</v>
      </c>
      <c r="V128" s="347" t="s">
        <v>30</v>
      </c>
    </row>
    <row r="129" customHeight="1" spans="2:22">
      <c r="B129" s="299"/>
      <c r="C129" s="7" t="s">
        <v>1200</v>
      </c>
      <c r="D129" s="8" t="s">
        <v>1201</v>
      </c>
      <c r="E129" s="8" t="s">
        <v>24</v>
      </c>
      <c r="F129" s="9"/>
      <c r="G129" s="10" t="s">
        <v>1202</v>
      </c>
      <c r="H129" s="11">
        <v>798</v>
      </c>
      <c r="I129" s="31">
        <v>24</v>
      </c>
      <c r="J129" s="32"/>
      <c r="K129" s="33"/>
      <c r="L129" s="33"/>
      <c r="M129" s="33">
        <v>2</v>
      </c>
      <c r="N129" s="33">
        <v>7</v>
      </c>
      <c r="O129" s="33">
        <v>15</v>
      </c>
      <c r="P129" s="33">
        <v>22</v>
      </c>
      <c r="Q129" s="43">
        <v>1.66</v>
      </c>
      <c r="R129" s="44">
        <f>IF($A$1="补货",IF(V129="FBA",I129,0)+K129+L129,IF(V129="FBA",I129,J129))</f>
        <v>24</v>
      </c>
      <c r="S129" s="45"/>
      <c r="T129" s="45">
        <f t="shared" si="6"/>
        <v>24</v>
      </c>
      <c r="U129" s="33">
        <f t="shared" si="7"/>
        <v>101.204819277108</v>
      </c>
      <c r="V129" s="46" t="s">
        <v>30</v>
      </c>
    </row>
    <row r="130" customHeight="1" spans="2:22">
      <c r="B130" s="299"/>
      <c r="C130" s="7" t="s">
        <v>1203</v>
      </c>
      <c r="D130" s="8" t="s">
        <v>1204</v>
      </c>
      <c r="E130" s="8" t="s">
        <v>146</v>
      </c>
      <c r="F130" s="9"/>
      <c r="G130" s="10" t="s">
        <v>1205</v>
      </c>
      <c r="H130" s="11">
        <v>798</v>
      </c>
      <c r="I130" s="31">
        <v>39</v>
      </c>
      <c r="J130" s="32"/>
      <c r="K130" s="33">
        <v>65</v>
      </c>
      <c r="L130" s="33"/>
      <c r="M130" s="33">
        <v>9</v>
      </c>
      <c r="N130" s="33">
        <v>29</v>
      </c>
      <c r="O130" s="33">
        <v>56</v>
      </c>
      <c r="P130" s="33">
        <v>84</v>
      </c>
      <c r="Q130" s="43">
        <v>7.35</v>
      </c>
      <c r="R130" s="44">
        <f>IF($A$1="补货",IF(V130="FBA",I130,0)+K130+L130,IF(V130="FBA",I130,J130))</f>
        <v>104</v>
      </c>
      <c r="S130" s="45"/>
      <c r="T130" s="45">
        <f t="shared" si="6"/>
        <v>104</v>
      </c>
      <c r="U130" s="33">
        <f t="shared" si="7"/>
        <v>99.0476190476191</v>
      </c>
      <c r="V130" s="46" t="s">
        <v>30</v>
      </c>
    </row>
    <row r="131" customHeight="1" spans="2:22">
      <c r="B131" s="299"/>
      <c r="C131" s="7" t="s">
        <v>1206</v>
      </c>
      <c r="D131" s="8" t="s">
        <v>1207</v>
      </c>
      <c r="E131" s="8" t="s">
        <v>139</v>
      </c>
      <c r="F131" s="9"/>
      <c r="G131" s="10" t="s">
        <v>1208</v>
      </c>
      <c r="H131" s="11">
        <v>798</v>
      </c>
      <c r="I131" s="31">
        <v>28</v>
      </c>
      <c r="J131" s="32"/>
      <c r="K131" s="33">
        <v>25</v>
      </c>
      <c r="L131" s="33"/>
      <c r="M131" s="33">
        <v>7</v>
      </c>
      <c r="N131" s="33">
        <v>30</v>
      </c>
      <c r="O131" s="33">
        <v>44</v>
      </c>
      <c r="P131" s="33">
        <v>48</v>
      </c>
      <c r="Q131" s="43">
        <v>5.44</v>
      </c>
      <c r="R131" s="44">
        <f>IF($A$1="补货",IF(V131="FBA",I131,0)+K131+L131,IF(V131="FBA",I131,J131))</f>
        <v>53</v>
      </c>
      <c r="S131" s="45"/>
      <c r="T131" s="45">
        <f t="shared" si="6"/>
        <v>53</v>
      </c>
      <c r="U131" s="33">
        <f t="shared" si="7"/>
        <v>68.1985294117647</v>
      </c>
      <c r="V131" s="46" t="s">
        <v>30</v>
      </c>
    </row>
    <row r="132" customHeight="1" spans="2:22">
      <c r="B132" s="299"/>
      <c r="C132" s="7" t="s">
        <v>1209</v>
      </c>
      <c r="D132" s="8" t="s">
        <v>1210</v>
      </c>
      <c r="E132" s="8" t="s">
        <v>920</v>
      </c>
      <c r="F132" s="9"/>
      <c r="G132" s="10" t="s">
        <v>1211</v>
      </c>
      <c r="H132" s="11">
        <v>798</v>
      </c>
      <c r="I132" s="31">
        <v>5</v>
      </c>
      <c r="J132" s="32"/>
      <c r="K132" s="33"/>
      <c r="L132" s="33"/>
      <c r="M132" s="33">
        <v>1</v>
      </c>
      <c r="N132" s="33">
        <v>2</v>
      </c>
      <c r="O132" s="33">
        <v>13</v>
      </c>
      <c r="P132" s="33">
        <v>18</v>
      </c>
      <c r="Q132" s="43">
        <v>1.03</v>
      </c>
      <c r="R132" s="44">
        <f>IF($A$1="补货",IF(V132="FBA",I132,0)+K132+L132,IF(V132="FBA",I132,J132))</f>
        <v>5</v>
      </c>
      <c r="S132" s="45"/>
      <c r="T132" s="45">
        <f t="shared" si="6"/>
        <v>5</v>
      </c>
      <c r="U132" s="33">
        <f t="shared" si="7"/>
        <v>33.9805825242718</v>
      </c>
      <c r="V132" s="46" t="s">
        <v>30</v>
      </c>
    </row>
    <row r="133" customHeight="1" spans="2:22">
      <c r="B133" s="375"/>
      <c r="C133" s="290" t="s">
        <v>1212</v>
      </c>
      <c r="D133" s="291" t="s">
        <v>1213</v>
      </c>
      <c r="E133" s="291" t="s">
        <v>785</v>
      </c>
      <c r="F133" s="18"/>
      <c r="G133" s="292" t="s">
        <v>1214</v>
      </c>
      <c r="H133" s="20">
        <v>798</v>
      </c>
      <c r="I133" s="34">
        <v>9</v>
      </c>
      <c r="J133" s="35"/>
      <c r="K133" s="36">
        <v>-18</v>
      </c>
      <c r="L133" s="36"/>
      <c r="M133" s="36">
        <v>3</v>
      </c>
      <c r="N133" s="36">
        <v>9</v>
      </c>
      <c r="O133" s="36">
        <v>14</v>
      </c>
      <c r="P133" s="36">
        <v>20</v>
      </c>
      <c r="Q133" s="341">
        <v>1.88</v>
      </c>
      <c r="R133" s="342">
        <f>IF($A$1="补货",IF(V133="FBA",I133,0)+K133+L133,IF(V133="FBA",I133,J133))</f>
        <v>-9</v>
      </c>
      <c r="S133" s="343"/>
      <c r="T133" s="343">
        <f t="shared" si="6"/>
        <v>-9</v>
      </c>
      <c r="U133" s="36">
        <f t="shared" si="7"/>
        <v>-33.5106382978723</v>
      </c>
      <c r="V133" s="47" t="s">
        <v>30</v>
      </c>
    </row>
    <row r="134" customHeight="1" spans="2:22">
      <c r="B134" s="6"/>
      <c r="C134" s="7" t="s">
        <v>1215</v>
      </c>
      <c r="D134" s="8" t="s">
        <v>1216</v>
      </c>
      <c r="E134" s="8" t="s">
        <v>1217</v>
      </c>
      <c r="F134" s="45"/>
      <c r="G134" s="10" t="s">
        <v>1218</v>
      </c>
      <c r="H134" s="11">
        <v>980</v>
      </c>
      <c r="I134" s="31"/>
      <c r="J134" s="32"/>
      <c r="K134" s="33"/>
      <c r="L134" s="33"/>
      <c r="M134" s="33"/>
      <c r="N134" s="33"/>
      <c r="O134" s="33">
        <v>1</v>
      </c>
      <c r="P134" s="33">
        <v>10</v>
      </c>
      <c r="Q134" s="408">
        <v>0.19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1219</v>
      </c>
      <c r="D135" s="291" t="s">
        <v>1220</v>
      </c>
      <c r="E135" s="291" t="s">
        <v>1221</v>
      </c>
      <c r="F135" s="343"/>
      <c r="G135" s="292" t="s">
        <v>1222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480</v>
      </c>
    </row>
    <row r="136" customHeight="1" spans="2:22">
      <c r="B136" s="293"/>
      <c r="C136" s="294" t="s">
        <v>1223</v>
      </c>
      <c r="D136" s="295" t="s">
        <v>1224</v>
      </c>
      <c r="E136" s="295" t="s">
        <v>920</v>
      </c>
      <c r="F136" s="296"/>
      <c r="G136" s="297" t="s">
        <v>1225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480</v>
      </c>
    </row>
    <row r="137" customHeight="1" spans="2:22">
      <c r="B137" s="299"/>
      <c r="C137" s="7" t="s">
        <v>1226</v>
      </c>
      <c r="D137" s="8" t="s">
        <v>1227</v>
      </c>
      <c r="E137" s="8" t="s">
        <v>146</v>
      </c>
      <c r="F137" s="9"/>
      <c r="G137" s="10" t="s">
        <v>1228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480</v>
      </c>
    </row>
    <row r="138" customHeight="1" spans="2:22">
      <c r="B138" s="299"/>
      <c r="C138" s="7" t="s">
        <v>1229</v>
      </c>
      <c r="D138" s="8" t="s">
        <v>1230</v>
      </c>
      <c r="E138" s="8" t="s">
        <v>1184</v>
      </c>
      <c r="F138" s="9"/>
      <c r="G138" s="10" t="s">
        <v>1231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480</v>
      </c>
    </row>
    <row r="139" customHeight="1" spans="2:22">
      <c r="B139" s="299"/>
      <c r="C139" s="7" t="s">
        <v>1232</v>
      </c>
      <c r="D139" s="8" t="s">
        <v>1233</v>
      </c>
      <c r="E139" s="8" t="s">
        <v>139</v>
      </c>
      <c r="F139" s="9"/>
      <c r="G139" s="10" t="s">
        <v>1234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480</v>
      </c>
    </row>
    <row r="140" customHeight="1" spans="2:22">
      <c r="B140" s="299"/>
      <c r="C140" s="7" t="s">
        <v>1235</v>
      </c>
      <c r="D140" s="8" t="s">
        <v>1236</v>
      </c>
      <c r="E140" s="8" t="s">
        <v>24</v>
      </c>
      <c r="F140" s="9"/>
      <c r="G140" s="10" t="s">
        <v>1237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480</v>
      </c>
    </row>
    <row r="141" customHeight="1" spans="2:22">
      <c r="B141" s="300"/>
      <c r="C141" s="301" t="s">
        <v>1238</v>
      </c>
      <c r="D141" s="302" t="s">
        <v>1239</v>
      </c>
      <c r="E141" s="302" t="s">
        <v>1240</v>
      </c>
      <c r="F141" s="303"/>
      <c r="G141" s="304" t="s">
        <v>1241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480</v>
      </c>
    </row>
    <row r="142" customHeight="1" spans="2:22">
      <c r="B142" s="293"/>
      <c r="C142" s="294" t="s">
        <v>1242</v>
      </c>
      <c r="D142" s="295" t="s">
        <v>1243</v>
      </c>
      <c r="E142" s="295"/>
      <c r="F142" s="296" t="s">
        <v>1244</v>
      </c>
      <c r="G142" s="297" t="s">
        <v>1245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480</v>
      </c>
    </row>
    <row r="143" customHeight="1" spans="2:22">
      <c r="B143" s="299"/>
      <c r="C143" s="7" t="s">
        <v>1246</v>
      </c>
      <c r="D143" s="8" t="s">
        <v>1247</v>
      </c>
      <c r="E143" s="8"/>
      <c r="F143" s="9" t="s">
        <v>814</v>
      </c>
      <c r="G143" s="10" t="s">
        <v>1248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480</v>
      </c>
    </row>
    <row r="144" customHeight="1" spans="2:22">
      <c r="B144" s="300" t="s">
        <v>1249</v>
      </c>
      <c r="C144" s="301" t="s">
        <v>1250</v>
      </c>
      <c r="D144" s="302" t="s">
        <v>1251</v>
      </c>
      <c r="E144" s="302"/>
      <c r="F144" s="303" t="s">
        <v>886</v>
      </c>
      <c r="G144" s="304" t="s">
        <v>1252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480</v>
      </c>
    </row>
    <row r="145" customHeight="1" spans="2:22">
      <c r="B145" s="374" t="s">
        <v>1249</v>
      </c>
      <c r="C145" s="314" t="s">
        <v>1253</v>
      </c>
      <c r="D145" s="315" t="s">
        <v>1254</v>
      </c>
      <c r="E145" s="315" t="s">
        <v>975</v>
      </c>
      <c r="F145" s="305" t="s">
        <v>1244</v>
      </c>
      <c r="G145" s="316" t="s">
        <v>1255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480</v>
      </c>
    </row>
    <row r="146" customHeight="1" spans="2:22">
      <c r="B146" s="15"/>
      <c r="C146" s="290" t="s">
        <v>1256</v>
      </c>
      <c r="D146" s="291" t="s">
        <v>1257</v>
      </c>
      <c r="E146" s="291" t="s">
        <v>975</v>
      </c>
      <c r="F146" s="18" t="s">
        <v>814</v>
      </c>
      <c r="G146" s="292" t="s">
        <v>1258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480</v>
      </c>
    </row>
    <row r="147" customHeight="1" spans="2:22">
      <c r="B147" s="15"/>
      <c r="C147" s="290" t="s">
        <v>1259</v>
      </c>
      <c r="D147" s="291" t="s">
        <v>1260</v>
      </c>
      <c r="E147" s="291" t="s">
        <v>975</v>
      </c>
      <c r="F147" s="18" t="s">
        <v>1261</v>
      </c>
      <c r="G147" s="292" t="s">
        <v>1262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480</v>
      </c>
    </row>
    <row r="148" customHeight="1" spans="2:22">
      <c r="B148" s="15"/>
      <c r="C148" s="16" t="s">
        <v>1263</v>
      </c>
      <c r="D148" s="17" t="s">
        <v>1264</v>
      </c>
      <c r="E148" s="17" t="s">
        <v>975</v>
      </c>
      <c r="F148" s="18" t="s">
        <v>886</v>
      </c>
      <c r="G148" s="19" t="s">
        <v>1265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480</v>
      </c>
    </row>
    <row r="149" customHeight="1" spans="2:22">
      <c r="B149" s="15"/>
      <c r="C149" s="16" t="s">
        <v>1266</v>
      </c>
      <c r="D149" s="17" t="s">
        <v>1267</v>
      </c>
      <c r="E149" s="17" t="s">
        <v>979</v>
      </c>
      <c r="F149" s="18" t="s">
        <v>1244</v>
      </c>
      <c r="G149" s="19" t="s">
        <v>1268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480</v>
      </c>
    </row>
    <row r="150" customHeight="1" spans="2:22">
      <c r="B150" s="15"/>
      <c r="C150" s="16" t="s">
        <v>1269</v>
      </c>
      <c r="D150" s="17" t="s">
        <v>1270</v>
      </c>
      <c r="E150" s="17" t="s">
        <v>979</v>
      </c>
      <c r="F150" s="18" t="s">
        <v>814</v>
      </c>
      <c r="G150" s="19" t="s">
        <v>1271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480</v>
      </c>
    </row>
    <row r="151" customHeight="1" spans="2:22">
      <c r="B151" s="15"/>
      <c r="C151" s="16" t="s">
        <v>1272</v>
      </c>
      <c r="D151" s="17" t="s">
        <v>1273</v>
      </c>
      <c r="E151" s="17" t="s">
        <v>979</v>
      </c>
      <c r="F151" s="18" t="s">
        <v>886</v>
      </c>
      <c r="G151" s="19" t="s">
        <v>1274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480</v>
      </c>
    </row>
    <row r="152" customHeight="1" spans="2:22">
      <c r="B152" s="15"/>
      <c r="C152" s="16" t="s">
        <v>1275</v>
      </c>
      <c r="D152" s="17" t="s">
        <v>1276</v>
      </c>
      <c r="E152" s="17" t="s">
        <v>979</v>
      </c>
      <c r="F152" s="18" t="s">
        <v>1277</v>
      </c>
      <c r="G152" s="19" t="s">
        <v>1278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480</v>
      </c>
    </row>
    <row r="153" customHeight="1" spans="2:22">
      <c r="B153" s="15"/>
      <c r="C153" s="16" t="s">
        <v>1279</v>
      </c>
      <c r="D153" s="17" t="s">
        <v>1280</v>
      </c>
      <c r="E153" s="17" t="s">
        <v>146</v>
      </c>
      <c r="F153" s="18" t="s">
        <v>1244</v>
      </c>
      <c r="G153" s="19" t="s">
        <v>1281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480</v>
      </c>
    </row>
    <row r="154" customHeight="1" spans="2:22">
      <c r="B154" s="15"/>
      <c r="C154" s="16" t="s">
        <v>1282</v>
      </c>
      <c r="D154" s="17" t="s">
        <v>1283</v>
      </c>
      <c r="E154" s="17" t="s">
        <v>146</v>
      </c>
      <c r="F154" s="18" t="s">
        <v>814</v>
      </c>
      <c r="G154" s="19" t="s">
        <v>1284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480</v>
      </c>
    </row>
    <row r="155" customHeight="1" spans="2:22">
      <c r="B155" s="15"/>
      <c r="C155" s="16" t="s">
        <v>1285</v>
      </c>
      <c r="D155" s="17" t="s">
        <v>1286</v>
      </c>
      <c r="E155" s="17" t="s">
        <v>146</v>
      </c>
      <c r="F155" s="18" t="s">
        <v>818</v>
      </c>
      <c r="G155" s="19" t="s">
        <v>1287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2</v>
      </c>
      <c r="O155" s="36">
        <v>2</v>
      </c>
      <c r="P155" s="36">
        <v>2</v>
      </c>
      <c r="Q155" s="341">
        <v>0.39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107.692307692308</v>
      </c>
      <c r="V155" s="47" t="s">
        <v>480</v>
      </c>
    </row>
    <row r="156" customHeight="1" spans="2:22">
      <c r="B156" s="15"/>
      <c r="C156" s="16" t="s">
        <v>1288</v>
      </c>
      <c r="D156" s="17" t="s">
        <v>1289</v>
      </c>
      <c r="E156" s="17" t="s">
        <v>146</v>
      </c>
      <c r="F156" s="18" t="s">
        <v>886</v>
      </c>
      <c r="G156" s="19" t="s">
        <v>1290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480</v>
      </c>
    </row>
    <row r="157" customHeight="1" spans="2:22">
      <c r="B157" s="15"/>
      <c r="C157" s="16" t="s">
        <v>1291</v>
      </c>
      <c r="D157" s="17" t="s">
        <v>1292</v>
      </c>
      <c r="E157" s="17" t="s">
        <v>32</v>
      </c>
      <c r="F157" s="18" t="s">
        <v>886</v>
      </c>
      <c r="G157" s="19" t="s">
        <v>1293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480</v>
      </c>
    </row>
    <row r="158" customHeight="1" spans="2:22">
      <c r="B158" s="15"/>
      <c r="C158" s="16" t="s">
        <v>1294</v>
      </c>
      <c r="D158" s="17" t="s">
        <v>1295</v>
      </c>
      <c r="E158" s="17" t="s">
        <v>920</v>
      </c>
      <c r="F158" s="18" t="s">
        <v>1277</v>
      </c>
      <c r="G158" s="19" t="s">
        <v>1296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480</v>
      </c>
    </row>
    <row r="159" customHeight="1" spans="2:22">
      <c r="B159" s="15"/>
      <c r="C159" s="16" t="s">
        <v>1297</v>
      </c>
      <c r="D159" s="17" t="s">
        <v>1298</v>
      </c>
      <c r="E159" s="17" t="s">
        <v>1010</v>
      </c>
      <c r="F159" s="18" t="s">
        <v>1261</v>
      </c>
      <c r="G159" s="19" t="s">
        <v>1299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480</v>
      </c>
    </row>
    <row r="160" customHeight="1" spans="2:22">
      <c r="B160" s="15"/>
      <c r="C160" s="16" t="s">
        <v>1300</v>
      </c>
      <c r="D160" s="17" t="s">
        <v>1301</v>
      </c>
      <c r="E160" s="17" t="s">
        <v>1010</v>
      </c>
      <c r="F160" s="18" t="s">
        <v>818</v>
      </c>
      <c r="G160" s="19" t="s">
        <v>1302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480</v>
      </c>
    </row>
    <row r="161" customHeight="1" spans="2:22">
      <c r="B161" s="15"/>
      <c r="C161" s="16" t="s">
        <v>1303</v>
      </c>
      <c r="D161" s="17" t="s">
        <v>1304</v>
      </c>
      <c r="E161" s="17" t="s">
        <v>1010</v>
      </c>
      <c r="F161" s="18" t="s">
        <v>886</v>
      </c>
      <c r="G161" s="19" t="s">
        <v>1305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480</v>
      </c>
    </row>
    <row r="162" customHeight="1" spans="2:22">
      <c r="B162" s="15"/>
      <c r="C162" s="16" t="s">
        <v>1306</v>
      </c>
      <c r="D162" s="17" t="s">
        <v>1307</v>
      </c>
      <c r="E162" s="17" t="s">
        <v>1010</v>
      </c>
      <c r="F162" s="18" t="s">
        <v>1277</v>
      </c>
      <c r="G162" s="19" t="s">
        <v>1308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 t="str">
        <f t="shared" si="9"/>
        <v>-</v>
      </c>
      <c r="V162" s="47" t="s">
        <v>480</v>
      </c>
    </row>
    <row r="163" customHeight="1" spans="2:22">
      <c r="B163" s="389"/>
      <c r="C163" s="390" t="s">
        <v>1309</v>
      </c>
      <c r="D163" s="391" t="s">
        <v>1310</v>
      </c>
      <c r="E163" s="391"/>
      <c r="F163" s="392" t="s">
        <v>818</v>
      </c>
      <c r="G163" s="393" t="s">
        <v>1311</v>
      </c>
      <c r="H163" s="394">
        <v>428</v>
      </c>
      <c r="I163" s="405"/>
      <c r="J163" s="406">
        <v>3</v>
      </c>
      <c r="K163" s="407"/>
      <c r="L163" s="407"/>
      <c r="M163" s="407">
        <v>1</v>
      </c>
      <c r="N163" s="407">
        <v>1</v>
      </c>
      <c r="O163" s="407">
        <v>1</v>
      </c>
      <c r="P163" s="407">
        <v>1</v>
      </c>
      <c r="Q163" s="409">
        <v>0.27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480</v>
      </c>
    </row>
    <row r="164" customHeight="1" spans="2:22">
      <c r="B164" s="375"/>
      <c r="C164" s="16" t="s">
        <v>1312</v>
      </c>
      <c r="D164" s="17" t="s">
        <v>1313</v>
      </c>
      <c r="E164" s="17"/>
      <c r="F164" s="18" t="s">
        <v>818</v>
      </c>
      <c r="G164" s="19" t="s">
        <v>1314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480</v>
      </c>
    </row>
    <row r="165" customHeight="1" spans="2:22">
      <c r="B165" s="375"/>
      <c r="C165" s="16" t="s">
        <v>1315</v>
      </c>
      <c r="D165" s="17" t="s">
        <v>1316</v>
      </c>
      <c r="E165" s="17"/>
      <c r="F165" s="18" t="s">
        <v>886</v>
      </c>
      <c r="G165" s="19" t="s">
        <v>1317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480</v>
      </c>
    </row>
    <row r="166" customHeight="1" spans="2:22">
      <c r="B166" s="375"/>
      <c r="C166" s="16" t="s">
        <v>1318</v>
      </c>
      <c r="D166" s="17" t="s">
        <v>1319</v>
      </c>
      <c r="E166" s="17"/>
      <c r="F166" s="18" t="s">
        <v>886</v>
      </c>
      <c r="G166" s="19" t="s">
        <v>1320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480</v>
      </c>
    </row>
    <row r="167" customHeight="1" spans="2:22">
      <c r="B167" s="375"/>
      <c r="C167" s="16" t="s">
        <v>1321</v>
      </c>
      <c r="D167" s="17" t="s">
        <v>1322</v>
      </c>
      <c r="E167" s="17"/>
      <c r="F167" s="18" t="s">
        <v>886</v>
      </c>
      <c r="G167" s="19" t="s">
        <v>1323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480</v>
      </c>
    </row>
    <row r="168" customHeight="1" spans="2:22">
      <c r="B168" s="375"/>
      <c r="C168" s="16" t="s">
        <v>1324</v>
      </c>
      <c r="D168" s="17" t="s">
        <v>1325</v>
      </c>
      <c r="E168" s="17"/>
      <c r="F168" s="18" t="s">
        <v>886</v>
      </c>
      <c r="G168" s="19" t="s">
        <v>1326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480</v>
      </c>
    </row>
    <row r="169" customHeight="1" spans="2:22">
      <c r="B169" s="375"/>
      <c r="C169" s="16" t="s">
        <v>1327</v>
      </c>
      <c r="D169" s="17" t="s">
        <v>1328</v>
      </c>
      <c r="E169" s="17"/>
      <c r="F169" s="18" t="s">
        <v>886</v>
      </c>
      <c r="G169" s="19" t="s">
        <v>1329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480</v>
      </c>
    </row>
    <row r="170" customHeight="1" spans="2:22">
      <c r="B170" s="300"/>
      <c r="C170" s="395" t="s">
        <v>1330</v>
      </c>
      <c r="D170" s="396" t="s">
        <v>1331</v>
      </c>
      <c r="E170" s="396"/>
      <c r="F170" s="303" t="s">
        <v>886</v>
      </c>
      <c r="G170" s="397" t="s">
        <v>1332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480</v>
      </c>
    </row>
    <row r="171" customHeight="1" spans="2:22">
      <c r="B171" s="318"/>
      <c r="C171" s="398" t="s">
        <v>1333</v>
      </c>
      <c r="D171" s="399" t="s">
        <v>1334</v>
      </c>
      <c r="E171" s="399"/>
      <c r="F171" s="321" t="s">
        <v>875</v>
      </c>
      <c r="G171" s="400" t="s">
        <v>1335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480</v>
      </c>
    </row>
    <row r="172" customHeight="1" spans="2:22">
      <c r="B172" s="15"/>
      <c r="C172" s="16" t="s">
        <v>1336</v>
      </c>
      <c r="D172" s="17" t="s">
        <v>1337</v>
      </c>
      <c r="E172" s="17"/>
      <c r="F172" s="18" t="s">
        <v>1338</v>
      </c>
      <c r="G172" s="19" t="s">
        <v>1339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480</v>
      </c>
    </row>
    <row r="173" customHeight="1" spans="2:22">
      <c r="B173" s="15"/>
      <c r="C173" s="16" t="s">
        <v>1340</v>
      </c>
      <c r="D173" s="17" t="s">
        <v>1341</v>
      </c>
      <c r="E173" s="17"/>
      <c r="F173" s="18" t="s">
        <v>1342</v>
      </c>
      <c r="G173" s="19" t="s">
        <v>1343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480</v>
      </c>
    </row>
    <row r="174" customHeight="1" spans="2:22">
      <c r="B174" s="15"/>
      <c r="C174" s="16" t="s">
        <v>1344</v>
      </c>
      <c r="D174" s="17" t="s">
        <v>1345</v>
      </c>
      <c r="E174" s="17"/>
      <c r="F174" s="18" t="s">
        <v>1346</v>
      </c>
      <c r="G174" s="19" t="s">
        <v>1347</v>
      </c>
      <c r="H174" s="20">
        <v>458</v>
      </c>
      <c r="I174" s="34"/>
      <c r="J174" s="35">
        <v>2</v>
      </c>
      <c r="K174" s="36"/>
      <c r="L174" s="36"/>
      <c r="M174" s="36">
        <v>1</v>
      </c>
      <c r="N174" s="36">
        <v>1</v>
      </c>
      <c r="O174" s="36">
        <v>1</v>
      </c>
      <c r="P174" s="36">
        <v>1</v>
      </c>
      <c r="Q174" s="341">
        <v>0.27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480</v>
      </c>
    </row>
    <row r="175" customHeight="1" spans="2:22">
      <c r="B175" s="15"/>
      <c r="C175" s="16" t="s">
        <v>1348</v>
      </c>
      <c r="D175" s="17" t="s">
        <v>1349</v>
      </c>
      <c r="E175" s="17"/>
      <c r="F175" s="18" t="s">
        <v>1350</v>
      </c>
      <c r="G175" s="19" t="s">
        <v>1351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480</v>
      </c>
    </row>
    <row r="176" customHeight="1" spans="2:22">
      <c r="B176" s="15"/>
      <c r="C176" s="16" t="s">
        <v>1352</v>
      </c>
      <c r="D176" s="17" t="s">
        <v>1353</v>
      </c>
      <c r="E176" s="17"/>
      <c r="F176" s="18" t="s">
        <v>1354</v>
      </c>
      <c r="G176" s="19" t="s">
        <v>1355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480</v>
      </c>
    </row>
    <row r="177" customHeight="1" spans="2:22">
      <c r="B177" s="15"/>
      <c r="C177" s="16" t="s">
        <v>1356</v>
      </c>
      <c r="D177" s="17" t="s">
        <v>1357</v>
      </c>
      <c r="E177" s="17"/>
      <c r="F177" s="18" t="s">
        <v>1358</v>
      </c>
      <c r="G177" s="19" t="s">
        <v>1359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480</v>
      </c>
    </row>
    <row r="178" customHeight="1" spans="2:22">
      <c r="B178" s="389"/>
      <c r="C178" s="390" t="s">
        <v>1360</v>
      </c>
      <c r="D178" s="391" t="s">
        <v>1361</v>
      </c>
      <c r="E178" s="391"/>
      <c r="F178" s="392" t="s">
        <v>1362</v>
      </c>
      <c r="G178" s="393" t="s">
        <v>1363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480</v>
      </c>
    </row>
    <row r="179" customHeight="1" spans="2:22">
      <c r="B179" s="375"/>
      <c r="C179" s="16" t="s">
        <v>1364</v>
      </c>
      <c r="D179" s="17" t="s">
        <v>1365</v>
      </c>
      <c r="E179" s="17"/>
      <c r="F179" s="18" t="s">
        <v>1366</v>
      </c>
      <c r="G179" s="19" t="s">
        <v>1367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480</v>
      </c>
    </row>
    <row r="180" customHeight="1" spans="2:22">
      <c r="B180" s="375"/>
      <c r="C180" s="16" t="s">
        <v>1368</v>
      </c>
      <c r="D180" s="17" t="s">
        <v>1369</v>
      </c>
      <c r="E180" s="17"/>
      <c r="F180" s="18" t="s">
        <v>1370</v>
      </c>
      <c r="G180" s="19" t="s">
        <v>1371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480</v>
      </c>
    </row>
    <row r="181" customHeight="1" spans="2:22">
      <c r="B181" s="375"/>
      <c r="C181" s="16" t="s">
        <v>1372</v>
      </c>
      <c r="D181" s="17" t="s">
        <v>1373</v>
      </c>
      <c r="E181" s="17"/>
      <c r="F181" s="18" t="s">
        <v>1374</v>
      </c>
      <c r="G181" s="19" t="s">
        <v>1375</v>
      </c>
      <c r="H181" s="20">
        <v>498</v>
      </c>
      <c r="I181" s="34"/>
      <c r="J181" s="35">
        <v>15</v>
      </c>
      <c r="K181" s="36"/>
      <c r="L181" s="36"/>
      <c r="M181" s="36"/>
      <c r="N181" s="36">
        <v>1</v>
      </c>
      <c r="O181" s="36">
        <v>2</v>
      </c>
      <c r="P181" s="36">
        <v>2</v>
      </c>
      <c r="Q181" s="341">
        <v>0.17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480</v>
      </c>
    </row>
    <row r="182" customHeight="1" spans="2:22">
      <c r="B182" s="300"/>
      <c r="C182" s="395" t="s">
        <v>1376</v>
      </c>
      <c r="D182" s="396" t="s">
        <v>1377</v>
      </c>
      <c r="E182" s="396"/>
      <c r="F182" s="303" t="s">
        <v>1378</v>
      </c>
      <c r="G182" s="397" t="s">
        <v>1379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480</v>
      </c>
    </row>
    <row r="183" customHeight="1" spans="2:22">
      <c r="B183" s="318"/>
      <c r="C183" s="398" t="s">
        <v>1380</v>
      </c>
      <c r="D183" s="399" t="s">
        <v>1381</v>
      </c>
      <c r="E183" s="399"/>
      <c r="F183" s="321" t="s">
        <v>1382</v>
      </c>
      <c r="G183" s="400" t="s">
        <v>1383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0.96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480</v>
      </c>
    </row>
    <row r="184" customHeight="1" spans="2:22">
      <c r="B184" s="15"/>
      <c r="C184" s="16" t="s">
        <v>1384</v>
      </c>
      <c r="D184" s="17" t="s">
        <v>1385</v>
      </c>
      <c r="E184" s="17"/>
      <c r="F184" s="18" t="s">
        <v>1386</v>
      </c>
      <c r="G184" s="19" t="s">
        <v>1387</v>
      </c>
      <c r="H184" s="20">
        <v>598</v>
      </c>
      <c r="I184" s="34"/>
      <c r="J184" s="35">
        <v>25</v>
      </c>
      <c r="K184" s="36"/>
      <c r="L184" s="36"/>
      <c r="M184" s="36"/>
      <c r="N184" s="36"/>
      <c r="O184" s="36">
        <v>2</v>
      </c>
      <c r="P184" s="36">
        <v>2</v>
      </c>
      <c r="Q184" s="341">
        <v>0.1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480</v>
      </c>
    </row>
    <row r="185" customHeight="1" spans="2:22">
      <c r="B185" s="389"/>
      <c r="C185" s="390" t="s">
        <v>1388</v>
      </c>
      <c r="D185" s="391" t="s">
        <v>1389</v>
      </c>
      <c r="E185" s="391"/>
      <c r="F185" s="392" t="s">
        <v>1390</v>
      </c>
      <c r="G185" s="393" t="s">
        <v>1391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480</v>
      </c>
    </row>
    <row r="186" customHeight="1" spans="2:22">
      <c r="B186" s="375"/>
      <c r="C186" s="290" t="s">
        <v>1392</v>
      </c>
      <c r="D186" s="291" t="s">
        <v>1393</v>
      </c>
      <c r="E186" s="291"/>
      <c r="F186" s="343" t="s">
        <v>1394</v>
      </c>
      <c r="G186" s="292" t="s">
        <v>1395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480</v>
      </c>
    </row>
    <row r="187" customHeight="1" spans="2:22">
      <c r="B187" s="375"/>
      <c r="C187" s="290" t="s">
        <v>1396</v>
      </c>
      <c r="D187" s="291" t="s">
        <v>1397</v>
      </c>
      <c r="E187" s="291"/>
      <c r="F187" s="343" t="s">
        <v>1398</v>
      </c>
      <c r="G187" s="292" t="s">
        <v>1399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480</v>
      </c>
    </row>
    <row r="188" customHeight="1" spans="2:22">
      <c r="B188" s="375"/>
      <c r="C188" s="290" t="s">
        <v>1400</v>
      </c>
      <c r="D188" s="291" t="s">
        <v>1401</v>
      </c>
      <c r="E188" s="291"/>
      <c r="F188" s="343" t="s">
        <v>851</v>
      </c>
      <c r="G188" s="292" t="s">
        <v>1402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480</v>
      </c>
    </row>
    <row r="189" customHeight="1" spans="2:22">
      <c r="B189" s="300"/>
      <c r="C189" s="301" t="s">
        <v>1403</v>
      </c>
      <c r="D189" s="302" t="s">
        <v>1404</v>
      </c>
      <c r="E189" s="302"/>
      <c r="F189" s="50" t="s">
        <v>1405</v>
      </c>
      <c r="G189" s="304" t="s">
        <v>1406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480</v>
      </c>
    </row>
    <row r="190" customHeight="1" spans="2:22">
      <c r="B190" s="389"/>
      <c r="C190" s="401" t="s">
        <v>1407</v>
      </c>
      <c r="D190" s="402" t="s">
        <v>1408</v>
      </c>
      <c r="E190" s="402"/>
      <c r="F190" s="403" t="s">
        <v>863</v>
      </c>
      <c r="G190" s="404" t="s">
        <v>1409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480</v>
      </c>
    </row>
    <row r="191" customHeight="1" spans="2:22">
      <c r="B191" s="375"/>
      <c r="C191" s="290" t="s">
        <v>1410</v>
      </c>
      <c r="D191" s="291" t="s">
        <v>1411</v>
      </c>
      <c r="E191" s="291"/>
      <c r="F191" s="343" t="s">
        <v>867</v>
      </c>
      <c r="G191" s="292" t="s">
        <v>1412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480</v>
      </c>
    </row>
    <row r="192" customHeight="1" spans="2:22">
      <c r="B192" s="375"/>
      <c r="C192" s="290" t="s">
        <v>1413</v>
      </c>
      <c r="D192" s="291" t="s">
        <v>1414</v>
      </c>
      <c r="E192" s="291"/>
      <c r="F192" s="343" t="s">
        <v>1415</v>
      </c>
      <c r="G192" s="292" t="s">
        <v>1416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480</v>
      </c>
    </row>
    <row r="193" customHeight="1" spans="2:22">
      <c r="B193" s="300"/>
      <c r="C193" s="301" t="s">
        <v>1417</v>
      </c>
      <c r="D193" s="302" t="s">
        <v>1418</v>
      </c>
      <c r="E193" s="302"/>
      <c r="F193" s="50" t="s">
        <v>1419</v>
      </c>
      <c r="G193" s="304" t="s">
        <v>1420</v>
      </c>
      <c r="H193" s="26">
        <v>498</v>
      </c>
      <c r="I193" s="37"/>
      <c r="J193" s="38">
        <v>7</v>
      </c>
      <c r="K193" s="39">
        <v>10</v>
      </c>
      <c r="L193" s="39"/>
      <c r="M193" s="39">
        <v>1</v>
      </c>
      <c r="N193" s="39">
        <v>2</v>
      </c>
      <c r="O193" s="39">
        <v>2</v>
      </c>
      <c r="P193" s="39">
        <v>3</v>
      </c>
      <c r="Q193" s="48">
        <v>0.41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170.731707317073</v>
      </c>
      <c r="V193" s="51" t="s">
        <v>480</v>
      </c>
    </row>
    <row r="194" customHeight="1" spans="2:22">
      <c r="B194" s="389"/>
      <c r="C194" s="401" t="s">
        <v>1421</v>
      </c>
      <c r="D194" s="402" t="s">
        <v>1422</v>
      </c>
      <c r="E194" s="402"/>
      <c r="F194" s="403" t="s">
        <v>1423</v>
      </c>
      <c r="G194" s="404" t="s">
        <v>1424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480</v>
      </c>
    </row>
    <row r="195" customHeight="1" spans="2:22">
      <c r="B195" s="300"/>
      <c r="C195" s="301" t="s">
        <v>1425</v>
      </c>
      <c r="D195" s="302" t="s">
        <v>1426</v>
      </c>
      <c r="E195" s="302"/>
      <c r="F195" s="50" t="s">
        <v>1427</v>
      </c>
      <c r="G195" s="304" t="s">
        <v>1428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480</v>
      </c>
    </row>
    <row r="196" customHeight="1" spans="2:22">
      <c r="B196" s="318"/>
      <c r="C196" s="319" t="s">
        <v>1429</v>
      </c>
      <c r="D196" s="320" t="s">
        <v>1430</v>
      </c>
      <c r="E196" s="320"/>
      <c r="F196" s="359"/>
      <c r="G196" s="322" t="s">
        <v>1431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480</v>
      </c>
    </row>
    <row r="197" customHeight="1" spans="2:22">
      <c r="B197" s="307"/>
      <c r="C197" s="308" t="s">
        <v>1432</v>
      </c>
      <c r="D197" s="309" t="s">
        <v>1433</v>
      </c>
      <c r="E197" s="309"/>
      <c r="F197" s="351" t="s">
        <v>1434</v>
      </c>
      <c r="G197" s="311" t="s">
        <v>1435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480</v>
      </c>
    </row>
    <row r="198" customHeight="1" spans="2:22">
      <c r="B198" s="389"/>
      <c r="C198" s="401" t="s">
        <v>1436</v>
      </c>
      <c r="D198" s="402" t="s">
        <v>1437</v>
      </c>
      <c r="E198" s="402"/>
      <c r="F198" s="403" t="s">
        <v>979</v>
      </c>
      <c r="G198" s="404" t="s">
        <v>1438</v>
      </c>
      <c r="H198" s="394">
        <v>598</v>
      </c>
      <c r="I198" s="405"/>
      <c r="J198" s="406">
        <v>7</v>
      </c>
      <c r="K198" s="407">
        <v>15</v>
      </c>
      <c r="L198" s="407"/>
      <c r="M198" s="407">
        <v>2</v>
      </c>
      <c r="N198" s="407">
        <v>3</v>
      </c>
      <c r="O198" s="407">
        <v>5</v>
      </c>
      <c r="P198" s="407">
        <v>6</v>
      </c>
      <c r="Q198" s="409">
        <v>0.78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134.615384615385</v>
      </c>
      <c r="V198" s="410" t="s">
        <v>480</v>
      </c>
    </row>
    <row r="199" customHeight="1" spans="2:22">
      <c r="B199" s="300"/>
      <c r="C199" s="301" t="s">
        <v>1439</v>
      </c>
      <c r="D199" s="302" t="s">
        <v>1440</v>
      </c>
      <c r="E199" s="302"/>
      <c r="F199" s="50" t="s">
        <v>146</v>
      </c>
      <c r="G199" s="304" t="s">
        <v>1441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480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1249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2022-05-18T16:22:23Z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